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NovaRadnice7a,8 - Renova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'NovaRadnice7a,8 - Renovac...'!$C$129:$K$282</definedName>
    <definedName name="_xlnm.Print_Area" localSheetId="1">'NovaRadnice7a,8 - Renovac...'!$C$4:$J$76,'NovaRadnice7a,8 - Renovac...'!$C$82:$J$113,'NovaRadnice7a,8 - Renovac...'!$C$119:$K$282</definedName>
    <definedName name="_xlnm.Print_Titles" localSheetId="1">'NovaRadnice7a,8 - Renovac...'!$129:$129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82"/>
  <c r="BH282"/>
  <c r="BG282"/>
  <c r="BF282"/>
  <c r="T282"/>
  <c r="T281"/>
  <c r="R282"/>
  <c r="R281"/>
  <c r="P282"/>
  <c r="P281"/>
  <c r="BI280"/>
  <c r="BH280"/>
  <c r="BG280"/>
  <c r="BF280"/>
  <c r="T280"/>
  <c r="T279"/>
  <c r="R280"/>
  <c r="R279"/>
  <c r="P280"/>
  <c r="P279"/>
  <c r="BI278"/>
  <c r="BH278"/>
  <c r="BG278"/>
  <c r="BF278"/>
  <c r="T278"/>
  <c r="T277"/>
  <c r="T276"/>
  <c r="R278"/>
  <c r="R277"/>
  <c r="R276"/>
  <c r="P278"/>
  <c r="P277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J127"/>
  <c r="J126"/>
  <c r="F126"/>
  <c r="F124"/>
  <c r="E122"/>
  <c r="J90"/>
  <c r="J89"/>
  <c r="F89"/>
  <c r="F87"/>
  <c r="E85"/>
  <c r="J16"/>
  <c r="E16"/>
  <c r="F127"/>
  <c r="J15"/>
  <c r="J10"/>
  <c r="J87"/>
  <c i="1" r="L90"/>
  <c r="AM90"/>
  <c r="AM89"/>
  <c r="L89"/>
  <c r="AM87"/>
  <c r="L87"/>
  <c r="L85"/>
  <c r="L84"/>
  <c i="2" r="BK282"/>
  <c r="BK260"/>
  <c r="J254"/>
  <c r="BK238"/>
  <c r="BK223"/>
  <c r="J206"/>
  <c r="BK182"/>
  <c r="J164"/>
  <c r="BK151"/>
  <c r="BK136"/>
  <c r="J280"/>
  <c r="J266"/>
  <c r="BK259"/>
  <c r="BK253"/>
  <c r="J247"/>
  <c r="J244"/>
  <c r="J240"/>
  <c r="J234"/>
  <c r="J230"/>
  <c r="BK225"/>
  <c r="J216"/>
  <c r="BK200"/>
  <c r="J191"/>
  <c r="BK185"/>
  <c r="J181"/>
  <c r="BK165"/>
  <c r="BK154"/>
  <c r="BK143"/>
  <c r="J278"/>
  <c r="J253"/>
  <c r="BK244"/>
  <c r="BK236"/>
  <c r="BK227"/>
  <c r="BK206"/>
  <c r="J200"/>
  <c r="BK193"/>
  <c r="J163"/>
  <c r="BK142"/>
  <c r="BK241"/>
  <c r="BK230"/>
  <c r="BK210"/>
  <c r="BK198"/>
  <c r="J182"/>
  <c r="BK168"/>
  <c r="J161"/>
  <c r="J151"/>
  <c r="BK138"/>
  <c r="BK273"/>
  <c r="BK266"/>
  <c r="J256"/>
  <c r="J243"/>
  <c r="BK231"/>
  <c r="BK212"/>
  <c r="BK195"/>
  <c r="J178"/>
  <c r="BK161"/>
  <c r="J143"/>
  <c r="J133"/>
  <c r="BK278"/>
  <c r="BK243"/>
  <c r="J233"/>
  <c r="J229"/>
  <c r="J227"/>
  <c r="J219"/>
  <c r="J211"/>
  <c r="BK208"/>
  <c r="J193"/>
  <c r="J187"/>
  <c r="BK170"/>
  <c r="J167"/>
  <c r="BK160"/>
  <c r="J147"/>
  <c r="J138"/>
  <c r="BK264"/>
  <c r="BK246"/>
  <c r="J237"/>
  <c r="BK229"/>
  <c r="J212"/>
  <c r="J196"/>
  <c r="BK191"/>
  <c r="J157"/>
  <c r="J136"/>
  <c r="BK237"/>
  <c r="J217"/>
  <c r="BK204"/>
  <c r="J183"/>
  <c r="BK178"/>
  <c r="BK164"/>
  <c r="BK157"/>
  <c r="J140"/>
  <c r="BK280"/>
  <c r="BK268"/>
  <c r="J259"/>
  <c r="BK247"/>
  <c r="J236"/>
  <c r="BK217"/>
  <c r="J210"/>
  <c r="BK187"/>
  <c r="BK172"/>
  <c r="J160"/>
  <c i="1" r="AS94"/>
  <c i="2" r="J273"/>
  <c r="J260"/>
  <c r="BK256"/>
  <c r="J246"/>
  <c r="BK141"/>
  <c r="BK262"/>
  <c r="J245"/>
  <c r="J231"/>
  <c r="J208"/>
  <c r="BK202"/>
  <c r="BK194"/>
  <c r="J172"/>
  <c r="BK152"/>
  <c r="BK133"/>
  <c r="BK219"/>
  <c r="J209"/>
  <c r="BK196"/>
  <c r="BK167"/>
  <c r="BK163"/>
  <c r="J154"/>
  <c r="BK270"/>
  <c r="J262"/>
  <c r="BK257"/>
  <c r="BK245"/>
  <c r="BK233"/>
  <c r="BK216"/>
  <c r="J198"/>
  <c r="J185"/>
  <c r="J170"/>
  <c r="J159"/>
  <c r="BK140"/>
  <c r="J282"/>
  <c r="J268"/>
  <c r="J264"/>
  <c r="J257"/>
  <c r="BK254"/>
  <c r="J249"/>
  <c r="J238"/>
  <c r="J223"/>
  <c r="BK209"/>
  <c r="J194"/>
  <c r="BK190"/>
  <c r="BK183"/>
  <c r="J168"/>
  <c r="BK162"/>
  <c r="J152"/>
  <c r="J142"/>
  <c r="J270"/>
  <c r="BK249"/>
  <c r="J241"/>
  <c r="BK234"/>
  <c r="J225"/>
  <c r="J204"/>
  <c r="J195"/>
  <c r="J190"/>
  <c r="J162"/>
  <c r="J141"/>
  <c r="BK240"/>
  <c r="BK211"/>
  <c r="J202"/>
  <c r="BK181"/>
  <c r="J165"/>
  <c r="BK159"/>
  <c r="BK147"/>
  <c l="1" r="BK132"/>
  <c r="BK156"/>
  <c r="J156"/>
  <c r="J97"/>
  <c r="BK180"/>
  <c r="J180"/>
  <c r="J98"/>
  <c r="T189"/>
  <c r="BK207"/>
  <c r="J207"/>
  <c r="J103"/>
  <c r="BK226"/>
  <c r="J226"/>
  <c r="J104"/>
  <c r="T226"/>
  <c r="R239"/>
  <c r="R248"/>
  <c r="BK269"/>
  <c r="J269"/>
  <c r="J108"/>
  <c r="T132"/>
  <c r="R156"/>
  <c r="P180"/>
  <c r="P189"/>
  <c r="R197"/>
  <c r="R207"/>
  <c r="R226"/>
  <c r="P248"/>
  <c r="P261"/>
  <c r="R269"/>
  <c r="R132"/>
  <c r="T156"/>
  <c r="T180"/>
  <c r="BK189"/>
  <c r="J189"/>
  <c r="J101"/>
  <c r="R189"/>
  <c r="T197"/>
  <c r="T207"/>
  <c r="BK239"/>
  <c r="J239"/>
  <c r="J105"/>
  <c r="T239"/>
  <c r="T248"/>
  <c r="T261"/>
  <c r="T269"/>
  <c r="P132"/>
  <c r="P131"/>
  <c r="P156"/>
  <c r="R180"/>
  <c r="BK197"/>
  <c r="J197"/>
  <c r="J102"/>
  <c r="P197"/>
  <c r="P207"/>
  <c r="P226"/>
  <c r="P239"/>
  <c r="BK248"/>
  <c r="J248"/>
  <c r="J106"/>
  <c r="BK261"/>
  <c r="J261"/>
  <c r="J107"/>
  <c r="R261"/>
  <c r="P269"/>
  <c r="BK186"/>
  <c r="J186"/>
  <c r="J99"/>
  <c r="BK277"/>
  <c r="J277"/>
  <c r="J110"/>
  <c r="BK279"/>
  <c r="J279"/>
  <c r="J111"/>
  <c r="BK281"/>
  <c r="J281"/>
  <c r="J112"/>
  <c r="F90"/>
  <c r="J124"/>
  <c r="BE140"/>
  <c r="BE141"/>
  <c r="BE142"/>
  <c r="BE151"/>
  <c r="BE161"/>
  <c r="BE170"/>
  <c r="BE183"/>
  <c r="BE190"/>
  <c r="BE191"/>
  <c r="BE194"/>
  <c r="BE206"/>
  <c r="BE212"/>
  <c r="BE223"/>
  <c r="BE227"/>
  <c r="BE231"/>
  <c r="BE233"/>
  <c r="BE136"/>
  <c r="BE138"/>
  <c r="BE159"/>
  <c r="BE164"/>
  <c r="BE168"/>
  <c r="BE178"/>
  <c r="BE181"/>
  <c r="BE182"/>
  <c r="BE216"/>
  <c r="BE219"/>
  <c r="BE237"/>
  <c r="BE240"/>
  <c r="BE243"/>
  <c r="BE247"/>
  <c r="BE254"/>
  <c r="BE266"/>
  <c r="BE273"/>
  <c r="BE278"/>
  <c r="BE133"/>
  <c r="BE147"/>
  <c r="BE160"/>
  <c r="BE163"/>
  <c r="BE167"/>
  <c r="BE172"/>
  <c r="BE187"/>
  <c r="BE195"/>
  <c r="BE196"/>
  <c r="BE202"/>
  <c r="BE204"/>
  <c r="BE210"/>
  <c r="BE211"/>
  <c r="BE236"/>
  <c r="BE238"/>
  <c r="BE241"/>
  <c r="BE244"/>
  <c r="BE245"/>
  <c r="BE257"/>
  <c r="BE262"/>
  <c r="BE268"/>
  <c r="BE270"/>
  <c r="BE280"/>
  <c r="BE143"/>
  <c r="BE152"/>
  <c r="BE154"/>
  <c r="BE157"/>
  <c r="BE162"/>
  <c r="BE165"/>
  <c r="BE185"/>
  <c r="BE193"/>
  <c r="BE198"/>
  <c r="BE200"/>
  <c r="BE208"/>
  <c r="BE209"/>
  <c r="BE217"/>
  <c r="BE225"/>
  <c r="BE229"/>
  <c r="BE230"/>
  <c r="BE234"/>
  <c r="BE246"/>
  <c r="BE249"/>
  <c r="BE253"/>
  <c r="BE256"/>
  <c r="BE259"/>
  <c r="BE260"/>
  <c r="BE264"/>
  <c r="BE282"/>
  <c r="F34"/>
  <c i="1" r="BC95"/>
  <c r="BC94"/>
  <c r="AY94"/>
  <c i="2" r="F33"/>
  <c i="1" r="BB95"/>
  <c r="BB94"/>
  <c r="AX94"/>
  <c i="2" r="F35"/>
  <c i="1" r="BD95"/>
  <c r="BD94"/>
  <c r="W33"/>
  <c i="2" r="F32"/>
  <c i="1" r="BA95"/>
  <c r="BA94"/>
  <c r="W30"/>
  <c i="2" r="J32"/>
  <c i="1" r="AW95"/>
  <c i="2" l="1" r="R188"/>
  <c r="T131"/>
  <c r="R131"/>
  <c r="R130"/>
  <c r="P188"/>
  <c r="P130"/>
  <c i="1" r="AU95"/>
  <c i="2" r="T188"/>
  <c r="BK131"/>
  <c r="J131"/>
  <c r="J95"/>
  <c r="J132"/>
  <c r="J96"/>
  <c r="BK188"/>
  <c r="J188"/>
  <c r="J100"/>
  <c r="BK276"/>
  <c r="J276"/>
  <c r="J109"/>
  <c i="1" r="AW94"/>
  <c r="AK30"/>
  <c i="2" r="J31"/>
  <c i="1" r="AV95"/>
  <c r="AT95"/>
  <c r="W31"/>
  <c r="W32"/>
  <c i="2" r="F31"/>
  <c i="1" r="AZ95"/>
  <c r="AZ94"/>
  <c r="W29"/>
  <c r="AU94"/>
  <c i="2" l="1" r="T130"/>
  <c r="BK130"/>
  <c r="J130"/>
  <c r="J94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<sst xmlns="http://schemas.openxmlformats.org/spreadsheetml/2006/main">
  <si>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</si>
  <si>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</si>
  <si>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</si>
  <si>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</si>
  <si>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{48848f6c-cfc3-4080-8cfc-378c73b39363}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</si>
  <si>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</si>
  <si>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</si>
  <si>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</si>
  <si>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</si>
  <si>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</si>
  <si>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</si>
  <si>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</si>
  <si>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</si>
  <si>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</si>
  <si>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NovaRadnice7a,8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</si>
  <si>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</si>
  <si>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</si>
  <si>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Renovace kanceláří č.7a,8 naPersonálním oddělení</t>
  </si>
  <si>
    <t>KSO:</t>
  </si>
  <si>
    <t>CC-CZ:</t>
  </si>
  <si>
    <t>Místo:</t>
  </si>
  <si>
    <t>Nová radnice, Brno</t>
  </si>
  <si>
    <t>Datum:</t>
  </si>
  <si>
    <t>3. 5. 2022</t>
  </si>
  <si>
    <t>Zadavatel:</t>
  </si>
  <si>
    <t>IČ:</t>
  </si>
  <si>
    <t>mmBrna,OSM,Husova3,Brno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</si>
  <si>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</si>
  <si>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</si>
  <si>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</si>
  <si>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</si>
  <si>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</si>
  <si>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</si>
  <si>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</si>
  <si>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</si>
  <si>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</si>
  <si>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</si>
  <si>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</si>
  <si>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</si>
  <si>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</si>
  <si>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</si>
  <si>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</si>
  <si>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</si>
  <si>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</si>
  <si>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</si>
  <si>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</si>
  <si>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</si>
  <si>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</si>
  <si>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</si>
  <si>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</si>
  <si>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</si>
  <si>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</si>
  <si>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</si>
  <si>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</si>
  <si>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</si>
  <si>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</si>
  <si>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</si>
  <si>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</si>
  <si>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</si>
  <si>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</si>
  <si>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</si>
  <si>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</si>
  <si>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</si>
  <si>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</si>
  <si>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</si>
  <si>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</si>
  <si>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</si>
  <si>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</si>
  <si>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</si>
  <si>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</si>
  <si>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</si>
  <si>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</si>
  <si>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</si>
  <si>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</si>
  <si>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</si>
  <si>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</si>
  <si>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</si>
  <si>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</si>
  <si>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</si>
  <si>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</si>
  <si>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</si>
  <si>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</si>
  <si>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</si>
  <si>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</si>
  <si>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</si>
  <si>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</si>
  <si>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</si>
  <si>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</si>
  <si>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</si>
  <si>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</si>
  <si>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</si>
  <si>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</si>
  <si>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</si>
  <si>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</si>
  <si>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</si>
  <si>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735 - Ústřední vytápění - otopná tělesa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</si>
  <si>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</si>
  <si>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</si>
  <si>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</si>
  <si>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</si>
  <si>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</si>
  <si>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</si>
  <si>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</si>
  <si>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</si>
  <si>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</si>
  <si>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</si>
  <si>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</si>
  <si>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</si>
  <si>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</si>
  <si>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</si>
  <si>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</si>
  <si>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</si>
  <si>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</si>
  <si>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</si>
  <si>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</si>
  <si>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</si>
  <si>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</si>
  <si>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</si>
  <si>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</si>
  <si>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</si>
  <si>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</si>
  <si>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</si>
  <si>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</si>
  <si>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</si>
  <si>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</si>
  <si>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</si>
  <si>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611325421</t>
  </si>
  <si>
    <t>Oprava vnitřní vápenocementové štukové omítky stropů v rozsahu plochy do 5 %-místnost č.8</t>
  </si>
  <si>
    <t>m2</t>
  </si>
  <si>
    <t>CS ÚRS 2022 01</t>
  </si>
  <si>
    <t>4</t>
  </si>
  <si>
    <t>-1502406620</t>
  </si>
  <si>
    <t>VV</t>
  </si>
  <si>
    <t>7,5*7,4*1,5"8"</t>
  </si>
  <si>
    <t>Součet</t>
  </si>
  <si>
    <t>612321121</t>
  </si>
  <si>
    <t>Vápenocementová omítka hladká jednovrstvá vnitřních stěn č.8</t>
  </si>
  <si>
    <t>1681745639</t>
  </si>
  <si>
    <t>3,8*1,6</t>
  </si>
  <si>
    <t>3</t>
  </si>
  <si>
    <t>612321141</t>
  </si>
  <si>
    <t>Vápenocementová omítka štuková dvouvrstvá vnitřních stěn č.8</t>
  </si>
  <si>
    <t>-1077011388</t>
  </si>
  <si>
    <t>6,080-2,4*1,5</t>
  </si>
  <si>
    <t>612321191</t>
  </si>
  <si>
    <t xml:space="preserve">Příplatek k vápenocementové omítce vnitřních stěn za každých dalších 5 mm tloušťky </t>
  </si>
  <si>
    <t>1176545581</t>
  </si>
  <si>
    <t>5</t>
  </si>
  <si>
    <t>612324111</t>
  </si>
  <si>
    <t>Sanační omítka podkladní vnitřních stěn -č.8</t>
  </si>
  <si>
    <t>233118000</t>
  </si>
  <si>
    <t>612324191</t>
  </si>
  <si>
    <t xml:space="preserve">Příplatek k sanační podkladní omítce vnitřních stěn za každých dalších 5 mm tloušťky přes 10 mm </t>
  </si>
  <si>
    <t>-706872802</t>
  </si>
  <si>
    <t>7</t>
  </si>
  <si>
    <t>612325131</t>
  </si>
  <si>
    <t xml:space="preserve">Omítka sanační jádrová vnitřních stěn </t>
  </si>
  <si>
    <t>838191599</t>
  </si>
  <si>
    <t>"8-za radiátory"(0,48*2+1,6)*0,85*2</t>
  </si>
  <si>
    <t>6*1,0"za nábytkem"</t>
  </si>
  <si>
    <t>8</t>
  </si>
  <si>
    <t>612325421</t>
  </si>
  <si>
    <t>Oprava vnitřní vápenocementové štukové omítky stěn v rozsahu plochy do 5 %-č.7a,8</t>
  </si>
  <si>
    <t>1732536629</t>
  </si>
  <si>
    <t>"7a"(5,35+5,0+0,48*2+0,2+0,95)*2*3,6-1,6*2,84*2-0,9*2,0*2</t>
  </si>
  <si>
    <t>"8"(5,45+7,4+0,48*2)*2*3,6-1,6*2,84*2-0,9*2,0-6,08-10,35</t>
  </si>
  <si>
    <t>9</t>
  </si>
  <si>
    <t>612328131</t>
  </si>
  <si>
    <t>Potažení vnitřních stěn sanačním štukem tloušťky do 3 mm</t>
  </si>
  <si>
    <t>-1976424972</t>
  </si>
  <si>
    <t>10</t>
  </si>
  <si>
    <t>619991011</t>
  </si>
  <si>
    <t>Obalení konstrukcí a prvků fólií přilepenou lepící páskou</t>
  </si>
  <si>
    <t>308379902</t>
  </si>
  <si>
    <t>1,6*2,85*4+0,9*2,0*3</t>
  </si>
  <si>
    <t>11</t>
  </si>
  <si>
    <t>631311121</t>
  </si>
  <si>
    <t>Doplnění dosavadních mazanin betonem prostým plochy do 1 m2 tloušťky do 80 mm</t>
  </si>
  <si>
    <t>m3</t>
  </si>
  <si>
    <t>-1942147766</t>
  </si>
  <si>
    <t>3*0,07*0,1</t>
  </si>
  <si>
    <t>Ostatní konstrukce a práce, bourání</t>
  </si>
  <si>
    <t>12</t>
  </si>
  <si>
    <t>949101112</t>
  </si>
  <si>
    <t>Lešení pomocné pro objekty pozemních staveb s lešeňovou podlahou v přes 1,9 do 3,5 m zatížení do 150 kg/m2</t>
  </si>
  <si>
    <t>1614147067</t>
  </si>
  <si>
    <t>"7a"5,35*1,2+"8"7,4*5,4</t>
  </si>
  <si>
    <t>13</t>
  </si>
  <si>
    <t>952901111</t>
  </si>
  <si>
    <t>Vyčištění budov bytové a občanské výstavby při výšce podlaží do 4 m</t>
  </si>
  <si>
    <t>-907218891</t>
  </si>
  <si>
    <t>14</t>
  </si>
  <si>
    <t>952901111R</t>
  </si>
  <si>
    <t>Každodenní úklid</t>
  </si>
  <si>
    <t>sada</t>
  </si>
  <si>
    <t>-887744263</t>
  </si>
  <si>
    <t>952-pc 1</t>
  </si>
  <si>
    <t>Demontáž zářivky v místnosti č.8 nade dveřmi</t>
  </si>
  <si>
    <t>kus</t>
  </si>
  <si>
    <t>-749130874</t>
  </si>
  <si>
    <t>16</t>
  </si>
  <si>
    <t>952-pc 2</t>
  </si>
  <si>
    <t xml:space="preserve">Demontáž zářivky na závěsech  v místnosti č.8 na stropě</t>
  </si>
  <si>
    <t>-2035608882</t>
  </si>
  <si>
    <t>17</t>
  </si>
  <si>
    <t>952-pc 3</t>
  </si>
  <si>
    <t xml:space="preserve">Dodávka a montáž zavěšené designové modulové světelné rampy  v místnosti č.8-světla budou úzké, plné,bez mřížek,letkové dl.cca 5m vč.závěsů a recyklačních poplatků</t>
  </si>
  <si>
    <t>-989332213</t>
  </si>
  <si>
    <t>18</t>
  </si>
  <si>
    <t>952-pc 4</t>
  </si>
  <si>
    <t>Výměna dvojitého vypínače a zapojení světelné rampy s možností rozsvícení levé,pravé strany včetně zapravení</t>
  </si>
  <si>
    <t>-1008517573</t>
  </si>
  <si>
    <t>19</t>
  </si>
  <si>
    <t>952-pc 6</t>
  </si>
  <si>
    <t xml:space="preserve">D+m lišty a kanálku  vkládací š.do 10cm s víčkem pro kabeláž</t>
  </si>
  <si>
    <t>m</t>
  </si>
  <si>
    <t>-135400431</t>
  </si>
  <si>
    <t>20</t>
  </si>
  <si>
    <t>974042543</t>
  </si>
  <si>
    <t>Vysekání rýh v dlažbě betonové nebo jiné monolitické hl do 70 mm š do 100 mm-č.8</t>
  </si>
  <si>
    <t>-1591100279</t>
  </si>
  <si>
    <t>978011111</t>
  </si>
  <si>
    <t>Otlučení (osekání) vnitřní vápenné nebo vápenocementové omítky stropů v rozsahu do 5 %</t>
  </si>
  <si>
    <t>1042155364</t>
  </si>
  <si>
    <t>83,25"8"</t>
  </si>
  <si>
    <t>22</t>
  </si>
  <si>
    <t>978013111</t>
  </si>
  <si>
    <t>Otlučení (osekání) vnitřní vápenné nebo vápenocementové omítky stěn v rozsahu do 5 %</t>
  </si>
  <si>
    <t>-950268217</t>
  </si>
  <si>
    <t>"8,7a"149,138</t>
  </si>
  <si>
    <t>23</t>
  </si>
  <si>
    <t>978013191</t>
  </si>
  <si>
    <t>Otlučení (osekání) vnitřní vápenné nebo vápenocementové omítky stěn v rozsahu přes 50 do 100 %</t>
  </si>
  <si>
    <t>1393324566</t>
  </si>
  <si>
    <t>Mezisoučet</t>
  </si>
  <si>
    <t>"po obkladech"3,7*1,5</t>
  </si>
  <si>
    <t>24</t>
  </si>
  <si>
    <t>978059541</t>
  </si>
  <si>
    <t>Odsekání a odebrání obkladů stěn z vnitřních obkládaček plochy přes 1 m2</t>
  </si>
  <si>
    <t>-715040859</t>
  </si>
  <si>
    <t>3,7*1,5</t>
  </si>
  <si>
    <t>997</t>
  </si>
  <si>
    <t>Přesun sutě</t>
  </si>
  <si>
    <t>25</t>
  </si>
  <si>
    <t>997013211</t>
  </si>
  <si>
    <t>Vnitrostaveništní doprava suti a vybouraných hmot pro budovy v do 6 m ručně</t>
  </si>
  <si>
    <t>t</t>
  </si>
  <si>
    <t>2129386604</t>
  </si>
  <si>
    <t>26</t>
  </si>
  <si>
    <t>997013501</t>
  </si>
  <si>
    <t>Odvoz suti a vybouraných hmot na skládku nebo meziskládku do 1 km se složením</t>
  </si>
  <si>
    <t>1319789161</t>
  </si>
  <si>
    <t>27</t>
  </si>
  <si>
    <t>997013509</t>
  </si>
  <si>
    <t>Příplatek k odvozu suti a vybouraných hmot na skládku ZKD 1 km přes 1 km</t>
  </si>
  <si>
    <t>531414860</t>
  </si>
  <si>
    <t>2,236*19 'Přepočtené koeficientem množství</t>
  </si>
  <si>
    <t>28</t>
  </si>
  <si>
    <t>997013631</t>
  </si>
  <si>
    <t>Poplatek za uložení na skládce (skládkovné) stavebního odpadu směsného kód odpadu 17 09 04</t>
  </si>
  <si>
    <t>1093754904</t>
  </si>
  <si>
    <t>998</t>
  </si>
  <si>
    <t>Přesun hmot</t>
  </si>
  <si>
    <t>29</t>
  </si>
  <si>
    <t>998018001</t>
  </si>
  <si>
    <t>Přesun hmot ruční pro budovy v do 6 m</t>
  </si>
  <si>
    <t>-1299509524</t>
  </si>
  <si>
    <t>PSV</t>
  </si>
  <si>
    <t>Práce a dodávky PSV</t>
  </si>
  <si>
    <t>735</t>
  </si>
  <si>
    <t>Ústřední vytápění - otopná tělesa</t>
  </si>
  <si>
    <t>30</t>
  </si>
  <si>
    <t>735151831R</t>
  </si>
  <si>
    <t>Demontáž otopného tělesa litiínového</t>
  </si>
  <si>
    <t>-2122212075</t>
  </si>
  <si>
    <t>31</t>
  </si>
  <si>
    <t>735-pc1</t>
  </si>
  <si>
    <t>Osazení stávajícího otopného tělesa litinového včetně výměny ventilů a tlakové zkoušky</t>
  </si>
  <si>
    <t>-416918378</t>
  </si>
  <si>
    <t>32</t>
  </si>
  <si>
    <t>735191910</t>
  </si>
  <si>
    <t>Napuštění vody do otopných těles</t>
  </si>
  <si>
    <t>-1292618045</t>
  </si>
  <si>
    <t>33</t>
  </si>
  <si>
    <t>735494811</t>
  </si>
  <si>
    <t>Vypuštění vody z otopných těles</t>
  </si>
  <si>
    <t>-223574678</t>
  </si>
  <si>
    <t>34</t>
  </si>
  <si>
    <t>735890802</t>
  </si>
  <si>
    <t xml:space="preserve">Přemístění demontovaného otopného tělesa, oložení a vrácení </t>
  </si>
  <si>
    <t>-1521245846</t>
  </si>
  <si>
    <t>35</t>
  </si>
  <si>
    <t>998735201</t>
  </si>
  <si>
    <t>Přesun hmot procentní pro otopná tělesa v objektech v do 6 m</t>
  </si>
  <si>
    <t>%</t>
  </si>
  <si>
    <t>1326838761</t>
  </si>
  <si>
    <t>766</t>
  </si>
  <si>
    <t>Konstrukce truhlářské</t>
  </si>
  <si>
    <t>36</t>
  </si>
  <si>
    <t>76643181R</t>
  </si>
  <si>
    <t>Demontáž truhlářského obložení trub topení</t>
  </si>
  <si>
    <t>362978090</t>
  </si>
  <si>
    <t>1,0+7,4</t>
  </si>
  <si>
    <t>37</t>
  </si>
  <si>
    <t>766-pc 1</t>
  </si>
  <si>
    <t>Dodávka a montáž truhlářského obložení trub topení</t>
  </si>
  <si>
    <t>1608284073</t>
  </si>
  <si>
    <t>38</t>
  </si>
  <si>
    <t>766-pc 2</t>
  </si>
  <si>
    <t>Oprava dvojitých oken 160/284cm</t>
  </si>
  <si>
    <t>2086159931</t>
  </si>
  <si>
    <t>39</t>
  </si>
  <si>
    <t>766-pc 3</t>
  </si>
  <si>
    <t>Přesklení jedné tabulky na okně-prasklé</t>
  </si>
  <si>
    <t>-1472193917</t>
  </si>
  <si>
    <t>40</t>
  </si>
  <si>
    <t>998766201</t>
  </si>
  <si>
    <t>Přesun hmot procentní pro kce truhlářské v objektech v do 6 m</t>
  </si>
  <si>
    <t>-1628952341</t>
  </si>
  <si>
    <t>776</t>
  </si>
  <si>
    <t>Podlahy povlakové</t>
  </si>
  <si>
    <t>41</t>
  </si>
  <si>
    <t>776111115</t>
  </si>
  <si>
    <t>Broušení podkladu povlakových podlah před litím stěrky</t>
  </si>
  <si>
    <t>-1456688363</t>
  </si>
  <si>
    <t>42</t>
  </si>
  <si>
    <t>776111311</t>
  </si>
  <si>
    <t>Vysátí podkladu povlakových podlah</t>
  </si>
  <si>
    <t>807907604</t>
  </si>
  <si>
    <t>43</t>
  </si>
  <si>
    <t>776121112</t>
  </si>
  <si>
    <t>Vodou ředitelná penetrace savého podkladu povlakových podlah</t>
  </si>
  <si>
    <t>-756763276</t>
  </si>
  <si>
    <t>44</t>
  </si>
  <si>
    <t>776141112</t>
  </si>
  <si>
    <t>Vyrovnání podkladu povlakových podlah stěrkou pevnosti 20 MPa tl přes 3 do 5 mm</t>
  </si>
  <si>
    <t>469771672</t>
  </si>
  <si>
    <t>45</t>
  </si>
  <si>
    <t>776201814R</t>
  </si>
  <si>
    <t>Demontáž koberců</t>
  </si>
  <si>
    <t>-2070056166</t>
  </si>
  <si>
    <t>"7a"5,35*5,1+1,6*0,45*2+1,0*0,15+1,05*0,95</t>
  </si>
  <si>
    <t>"8"5,45*7,4+1,6*0,45*2</t>
  </si>
  <si>
    <t>46</t>
  </si>
  <si>
    <t>776211111</t>
  </si>
  <si>
    <t>Lepení textilních pásů</t>
  </si>
  <si>
    <t>-1049589534</t>
  </si>
  <si>
    <t>47</t>
  </si>
  <si>
    <t>M</t>
  </si>
  <si>
    <t>69751103</t>
  </si>
  <si>
    <t>koberec zátěžový min.š.4m+pásky- dle výběru investora</t>
  </si>
  <si>
    <t>-1621737134</t>
  </si>
  <si>
    <t>71,643*1,2 'Přepočtené koeficientem množství</t>
  </si>
  <si>
    <t>48</t>
  </si>
  <si>
    <t>776410811</t>
  </si>
  <si>
    <t>Odstranění soklíků z koberce</t>
  </si>
  <si>
    <t>-720152821</t>
  </si>
  <si>
    <t>(5,35+5,1+0,48*2+0,15+0,95)*2</t>
  </si>
  <si>
    <t>"8"(7,4+5,42+0,48*2)*2</t>
  </si>
  <si>
    <t>49</t>
  </si>
  <si>
    <t>776421711</t>
  </si>
  <si>
    <t>D+m vložení nařezaných pásků z podlahoviny do lišt</t>
  </si>
  <si>
    <t>1351501766</t>
  </si>
  <si>
    <t>47,8*1,1 'Přepočtené koeficientem množství</t>
  </si>
  <si>
    <t>50</t>
  </si>
  <si>
    <t>998776201</t>
  </si>
  <si>
    <t>Přesun hmot procentní pro podlahy povlakové v objektech v do 6 m</t>
  </si>
  <si>
    <t>-36948455</t>
  </si>
  <si>
    <t>781</t>
  </si>
  <si>
    <t>Dokončovací práce - obklady</t>
  </si>
  <si>
    <t>51</t>
  </si>
  <si>
    <t>781111011</t>
  </si>
  <si>
    <t>Ometení (oprášení) stěny při přípravě podkladu</t>
  </si>
  <si>
    <t>1295268791</t>
  </si>
  <si>
    <t>(2,4+0,6)*1,5</t>
  </si>
  <si>
    <t>52</t>
  </si>
  <si>
    <t>781121011</t>
  </si>
  <si>
    <t>Nátěr penetrační na stěnu</t>
  </si>
  <si>
    <t>-1877007134</t>
  </si>
  <si>
    <t>53</t>
  </si>
  <si>
    <t>781151031</t>
  </si>
  <si>
    <t>Celoplošné vyrovnání podkladu stěrkou tl 3 mm</t>
  </si>
  <si>
    <t>-344767660</t>
  </si>
  <si>
    <t>54</t>
  </si>
  <si>
    <t>781161021</t>
  </si>
  <si>
    <t xml:space="preserve">Montáž adod. profilu ukončujícího rohového </t>
  </si>
  <si>
    <t>-1106252262</t>
  </si>
  <si>
    <t>1,5*3</t>
  </si>
  <si>
    <t>55</t>
  </si>
  <si>
    <t>781474153</t>
  </si>
  <si>
    <t>Montáž obkladů vnitřních keramických velkoformátových hladkých přes 2 do 4 ks/m2 lepených flexibilním lepidlem</t>
  </si>
  <si>
    <t>-194583955</t>
  </si>
  <si>
    <t>56</t>
  </si>
  <si>
    <t>59761002</t>
  </si>
  <si>
    <t>obklad velkoformátový keramický hladký přes 2 do 4ks/m2</t>
  </si>
  <si>
    <t>863546842</t>
  </si>
  <si>
    <t>4,5*1,15 'Přepočtené koeficientem množství</t>
  </si>
  <si>
    <t>57</t>
  </si>
  <si>
    <t>781477111</t>
  </si>
  <si>
    <t>Příplatek k montáži obkladů vnitřních keramických hladkých za plochu do 10 m2</t>
  </si>
  <si>
    <t>-711044086</t>
  </si>
  <si>
    <t>58</t>
  </si>
  <si>
    <t>781477114</t>
  </si>
  <si>
    <t>Příplatek k montáži obkladů vnitřních keramických hladkých za spárování tmelem dvousložkovým</t>
  </si>
  <si>
    <t>-612563238</t>
  </si>
  <si>
    <t>59</t>
  </si>
  <si>
    <t>998781201</t>
  </si>
  <si>
    <t>Přesun hmot procentní pro obklady keramické v objektech v do 6 m</t>
  </si>
  <si>
    <t>818331838</t>
  </si>
  <si>
    <t>783</t>
  </si>
  <si>
    <t>Dokončovací práce - nátěry</t>
  </si>
  <si>
    <t>60</t>
  </si>
  <si>
    <t>783101203</t>
  </si>
  <si>
    <t>Jemné obroušení podkladu truhlářských konstrukcí před provedením nátěru</t>
  </si>
  <si>
    <t>975420467</t>
  </si>
  <si>
    <t>61</t>
  </si>
  <si>
    <t>783106805</t>
  </si>
  <si>
    <t>Odstranění nátěrů z truhlářských konstrukcí opálením</t>
  </si>
  <si>
    <t>-1726718326</t>
  </si>
  <si>
    <t>(1,7*2,95*4+(1,6+2,84)*2*0,2+1,6*0,25)*2"č.8"</t>
  </si>
  <si>
    <t>62</t>
  </si>
  <si>
    <t>783114101</t>
  </si>
  <si>
    <t>Základní jednonásobný syntetický nátěr truhlářských konstrukcí</t>
  </si>
  <si>
    <t>1287766932</t>
  </si>
  <si>
    <t>63</t>
  </si>
  <si>
    <t>783117101</t>
  </si>
  <si>
    <t>Krycí jednonásobný syntetický nátěr truhlářských konstrukcí 2x</t>
  </si>
  <si>
    <t>-1697768483</t>
  </si>
  <si>
    <t>64</t>
  </si>
  <si>
    <t>783122131</t>
  </si>
  <si>
    <t>Plošné (plné) tmelení truhlářských konstrukcí včetně přebroušení disperzním tmelem</t>
  </si>
  <si>
    <t>461383617</t>
  </si>
  <si>
    <t>65</t>
  </si>
  <si>
    <t>783162201</t>
  </si>
  <si>
    <t>Dotmelení skleněných výplní truhlářských konstrukcí sklenářským tmelem</t>
  </si>
  <si>
    <t>787028384</t>
  </si>
  <si>
    <t>66</t>
  </si>
  <si>
    <t>783-pc 1</t>
  </si>
  <si>
    <t>Oškrabat a znovu natřít radiátor,oprava uchycení</t>
  </si>
  <si>
    <t>1585326779</t>
  </si>
  <si>
    <t>784</t>
  </si>
  <si>
    <t>Dokončovací práce - malby a tapety</t>
  </si>
  <si>
    <t>67</t>
  </si>
  <si>
    <t>784121003</t>
  </si>
  <si>
    <t>Oškrabání malby v mísnostech v přes 3,80 do 5,00 m</t>
  </si>
  <si>
    <t>-2086508897</t>
  </si>
  <si>
    <t>(5,35+5,0+0,48*2+0,2+0,95)*2*3,6+7,05*5,35*1,5</t>
  </si>
  <si>
    <t>(5,45+7,4+0,48*2)*2*3,6+7,5*7,4*1,5</t>
  </si>
  <si>
    <t>68</t>
  </si>
  <si>
    <t>784121013</t>
  </si>
  <si>
    <t>Rozmývání podkladu po oškrabání malby v místnostech v přes 3,80 do 5,00 m</t>
  </si>
  <si>
    <t>-1258808559</t>
  </si>
  <si>
    <t>69</t>
  </si>
  <si>
    <t>784161103R</t>
  </si>
  <si>
    <t xml:space="preserve">Bandážování a zapravení  spar a prasklin v místnostech v do 5,00 m</t>
  </si>
  <si>
    <t>2070382116</t>
  </si>
  <si>
    <t>70</t>
  </si>
  <si>
    <t>7841711011</t>
  </si>
  <si>
    <t>Zakrytí vnitřních podlah včetně pozdějšího odkrytí folií</t>
  </si>
  <si>
    <t>1647017436</t>
  </si>
  <si>
    <t>71</t>
  </si>
  <si>
    <t>784171113R</t>
  </si>
  <si>
    <t>Zakrytí světel v místnosti 7a</t>
  </si>
  <si>
    <t>-837520575</t>
  </si>
  <si>
    <t>72</t>
  </si>
  <si>
    <t>784181103</t>
  </si>
  <si>
    <t>Základní jednonásobná bezbarvá penetrace podkladu v místnostech v přes 3,80 do 5,00 m</t>
  </si>
  <si>
    <t>2032601861</t>
  </si>
  <si>
    <t>73</t>
  </si>
  <si>
    <t>784221103</t>
  </si>
  <si>
    <t>Dvojnásobné bílé malby ze směsí za sucha dobře otěruvzdorných v místnostech přes 3,80 do 5,00 m</t>
  </si>
  <si>
    <t>-419712453</t>
  </si>
  <si>
    <t>786</t>
  </si>
  <si>
    <t>Dokončovací práce - čalounické úpravy</t>
  </si>
  <si>
    <t>74</t>
  </si>
  <si>
    <t>786626111R</t>
  </si>
  <si>
    <t>Montáž vertikální žaluzie vnitřní</t>
  </si>
  <si>
    <t>1812771308</t>
  </si>
  <si>
    <t>"č.8"1,6*3,0*2</t>
  </si>
  <si>
    <t>75</t>
  </si>
  <si>
    <t>55346200</t>
  </si>
  <si>
    <t>žaluzie vertikální látkové interiérové</t>
  </si>
  <si>
    <t>-617164232</t>
  </si>
  <si>
    <t>9,6*1,1 'Přepočtené koeficientem množství</t>
  </si>
  <si>
    <t>76</t>
  </si>
  <si>
    <t>786-pc 1</t>
  </si>
  <si>
    <t>Demontáž vertikální žaluzie vnitřní</t>
  </si>
  <si>
    <t>745143489</t>
  </si>
  <si>
    <t>77</t>
  </si>
  <si>
    <t>998786201</t>
  </si>
  <si>
    <t>Přesun hmot procentní pro stínění a čalounické úpravy v objektech v do 6 m</t>
  </si>
  <si>
    <t>306731430</t>
  </si>
  <si>
    <t>HZS</t>
  </si>
  <si>
    <t>Hodinové zúčtovací sazby</t>
  </si>
  <si>
    <t>78</t>
  </si>
  <si>
    <t>HZS2211</t>
  </si>
  <si>
    <t>Hodinová zúčtovací sazba instalatér</t>
  </si>
  <si>
    <t>hod</t>
  </si>
  <si>
    <t>512</t>
  </si>
  <si>
    <t>-467368157</t>
  </si>
  <si>
    <t>"drobné pomocné instalatérské práce"5</t>
  </si>
  <si>
    <t>79</t>
  </si>
  <si>
    <t>HZS2231</t>
  </si>
  <si>
    <t>Hodinová zúčtovací sazba elektrikář</t>
  </si>
  <si>
    <t>1101508307</t>
  </si>
  <si>
    <t>"drobné pomocné práce"6</t>
  </si>
  <si>
    <t>VRN</t>
  </si>
  <si>
    <t>Vedlejší rozpočtové náklady</t>
  </si>
  <si>
    <t>VRN3</t>
  </si>
  <si>
    <t>Zařízení staveniště</t>
  </si>
  <si>
    <t>80</t>
  </si>
  <si>
    <t>030001000</t>
  </si>
  <si>
    <t>Zařízení staveniště 1%</t>
  </si>
  <si>
    <t>1024</t>
  </si>
  <si>
    <t>571834004</t>
  </si>
  <si>
    <t>VRN6</t>
  </si>
  <si>
    <t>Územní vlivy</t>
  </si>
  <si>
    <t>81</t>
  </si>
  <si>
    <t>062002000</t>
  </si>
  <si>
    <t>Ztížené dopravní podmínky 2,5%</t>
  </si>
  <si>
    <t>1327625329</t>
  </si>
  <si>
    <t>VRN7</t>
  </si>
  <si>
    <t>Provozní vlivy</t>
  </si>
  <si>
    <t>82</t>
  </si>
  <si>
    <t>072002000</t>
  </si>
  <si>
    <t>Silniční provoz 1%</t>
  </si>
  <si>
    <t>163586054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</si>
</sst>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31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31" t="s">
        <v>40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41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44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50</v>
      </c>
      <c r="AI60" s="40"/>
      <c r="AJ60" s="40"/>
      <c r="AK60" s="40"/>
      <c r="AL60" s="40"/>
      <c r="AM60" s="57" t="s">
        <v>51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53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50</v>
      </c>
      <c r="AI75" s="40"/>
      <c r="AJ75" s="40"/>
      <c r="AK75" s="40"/>
      <c r="AL75" s="40"/>
      <c r="AM75" s="57" t="s">
        <v>51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NovaRadnice7a,8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Renovace kanceláří č.7a,8 naPersonálním oddělení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Nová radnice, Brno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3. 5. 2022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mmBrna,OSM,Husova3,Brno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Radka Volková</v>
      </c>
      <c r="AN89" s="4"/>
      <c r="AO89" s="4"/>
      <c r="AP89" s="4"/>
      <c r="AQ89" s="37"/>
      <c r="AR89" s="38"/>
      <c r="AS89" s="70" t="s">
        <v>55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Radka Volková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56</v>
      </c>
      <c r="D92" s="79"/>
      <c r="E92" s="79"/>
      <c r="F92" s="79"/>
      <c r="G92" s="79"/>
      <c r="H92" s="80"/>
      <c r="I92" s="81" t="s">
        <v>57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58</v>
      </c>
      <c r="AH92" s="79"/>
      <c r="AI92" s="79"/>
      <c r="AJ92" s="79"/>
      <c r="AK92" s="79"/>
      <c r="AL92" s="79"/>
      <c r="AM92" s="79"/>
      <c r="AN92" s="81" t="s">
        <v>59</v>
      </c>
      <c r="AO92" s="79"/>
      <c r="AP92" s="83"/>
      <c r="AQ92" s="84" t="s">
        <v>60</v>
      </c>
      <c r="AR92" s="38"/>
      <c r="AS92" s="85" t="s">
        <v>61</v>
      </c>
      <c r="AT92" s="86" t="s">
        <v>62</v>
      </c>
      <c r="AU92" s="86" t="s">
        <v>63</v>
      </c>
      <c r="AV92" s="86" t="s">
        <v>64</v>
      </c>
      <c r="AW92" s="86" t="s">
        <v>65</v>
      </c>
      <c r="AX92" s="86" t="s">
        <v>66</v>
      </c>
      <c r="AY92" s="86" t="s">
        <v>67</v>
      </c>
      <c r="AZ92" s="86" t="s">
        <v>68</v>
      </c>
      <c r="BA92" s="86" t="s">
        <v>69</v>
      </c>
      <c r="BB92" s="86" t="s">
        <v>70</v>
      </c>
      <c r="BC92" s="86" t="s">
        <v>71</v>
      </c>
      <c r="BD92" s="87" t="s">
        <v>72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73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74</v>
      </c>
      <c r="BT94" s="101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37.5" customHeight="1">
      <c r="A95" s="102" t="s">
        <v>78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'NovaRadnice7a,8 - Renovac...'!J28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79</v>
      </c>
      <c r="AR95" s="103"/>
      <c r="AS95" s="109">
        <v>0</v>
      </c>
      <c r="AT95" s="110">
        <f>ROUND(SUM(AV95:AW95),2)</f>
        <v>0</v>
      </c>
      <c r="AU95" s="111">
        <f>'NovaRadnice7a,8 - Renovac...'!P130</f>
        <v>0</v>
      </c>
      <c r="AV95" s="110">
        <f>'NovaRadnice7a,8 - Renovac...'!J31</f>
        <v>0</v>
      </c>
      <c r="AW95" s="110">
        <f>'NovaRadnice7a,8 - Renovac...'!J32</f>
        <v>0</v>
      </c>
      <c r="AX95" s="110">
        <f>'NovaRadnice7a,8 - Renovac...'!J33</f>
        <v>0</v>
      </c>
      <c r="AY95" s="110">
        <f>'NovaRadnice7a,8 - Renovac...'!J34</f>
        <v>0</v>
      </c>
      <c r="AZ95" s="110">
        <f>'NovaRadnice7a,8 - Renovac...'!F31</f>
        <v>0</v>
      </c>
      <c r="BA95" s="110">
        <f>'NovaRadnice7a,8 - Renovac...'!F32</f>
        <v>0</v>
      </c>
      <c r="BB95" s="110">
        <f>'NovaRadnice7a,8 - Renovac...'!F33</f>
        <v>0</v>
      </c>
      <c r="BC95" s="110">
        <f>'NovaRadnice7a,8 - Renovac...'!F34</f>
        <v>0</v>
      </c>
      <c r="BD95" s="112">
        <f>'NovaRadnice7a,8 - Renovac...'!F35</f>
        <v>0</v>
      </c>
      <c r="BE95" s="7"/>
      <c r="BT95" s="113" t="s">
        <v>80</v>
      </c>
      <c r="BU95" s="113" t="s">
        <v>81</v>
      </c>
      <c r="BV95" s="113" t="s">
        <v>76</v>
      </c>
      <c r="BW95" s="113" t="s">
        <v>4</v>
      </c>
      <c r="BX95" s="113" t="s">
        <v>77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NovaRadnice7a,8 - Renova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83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3. 5. 2022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">
        <v>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">
        <v>26</v>
      </c>
      <c r="F13" s="37"/>
      <c r="G13" s="37"/>
      <c r="H13" s="37"/>
      <c r="I13" s="31" t="s">
        <v>27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31" t="s">
        <v>25</v>
      </c>
      <c r="J18" s="26" t="s">
        <v>1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31</v>
      </c>
      <c r="F19" s="37"/>
      <c r="G19" s="37"/>
      <c r="H19" s="37"/>
      <c r="I19" s="31" t="s">
        <v>27</v>
      </c>
      <c r="J19" s="26" t="s">
        <v>1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33</v>
      </c>
      <c r="E21" s="37"/>
      <c r="F21" s="37"/>
      <c r="G21" s="37"/>
      <c r="H21" s="37"/>
      <c r="I21" s="31" t="s">
        <v>25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">
        <v>31</v>
      </c>
      <c r="F22" s="37"/>
      <c r="G22" s="37"/>
      <c r="H22" s="37"/>
      <c r="I22" s="31" t="s">
        <v>27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34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35</v>
      </c>
      <c r="E28" s="37"/>
      <c r="F28" s="37"/>
      <c r="G28" s="37"/>
      <c r="H28" s="37"/>
      <c r="I28" s="37"/>
      <c r="J28" s="95">
        <f>ROUND(J130,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37</v>
      </c>
      <c r="G30" s="37"/>
      <c r="H30" s="37"/>
      <c r="I30" s="42" t="s">
        <v>36</v>
      </c>
      <c r="J30" s="42" t="s">
        <v>38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39</v>
      </c>
      <c r="E31" s="31" t="s">
        <v>40</v>
      </c>
      <c r="F31" s="120">
        <f>ROUND((SUM(BE130:BE282)),  2)</f>
        <v>0</v>
      </c>
      <c r="G31" s="37"/>
      <c r="H31" s="37"/>
      <c r="I31" s="121">
        <v>0.20999999999999999</v>
      </c>
      <c r="J31" s="120">
        <f>ROUND(((SUM(BE130:BE282))*I31),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41</v>
      </c>
      <c r="F32" s="120">
        <f>ROUND((SUM(BF130:BF282)),  2)</f>
        <v>0</v>
      </c>
      <c r="G32" s="37"/>
      <c r="H32" s="37"/>
      <c r="I32" s="121">
        <v>0.14999999999999999</v>
      </c>
      <c r="J32" s="120">
        <f>ROUND(((SUM(BF130:BF282))*I32),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42</v>
      </c>
      <c r="F33" s="120">
        <f>ROUND((SUM(BG130:BG282)),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43</v>
      </c>
      <c r="F34" s="120">
        <f>ROUND((SUM(BH130:BH282)),  2)</f>
        <v>0</v>
      </c>
      <c r="G34" s="37"/>
      <c r="H34" s="37"/>
      <c r="I34" s="121">
        <v>0.14999999999999999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0">
        <f>ROUND((SUM(BI130:BI282)),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45</v>
      </c>
      <c r="E37" s="80"/>
      <c r="F37" s="80"/>
      <c r="G37" s="124" t="s">
        <v>46</v>
      </c>
      <c r="H37" s="125" t="s">
        <v>47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28" t="s">
        <v>51</v>
      </c>
      <c r="G61" s="57" t="s">
        <v>50</v>
      </c>
      <c r="H61" s="40"/>
      <c r="I61" s="40"/>
      <c r="J61" s="129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28" t="s">
        <v>51</v>
      </c>
      <c r="G76" s="57" t="s">
        <v>50</v>
      </c>
      <c r="H76" s="40"/>
      <c r="I76" s="40"/>
      <c r="J76" s="129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Renovace kanceláří č.7a,8 naPersonálním oddělení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>Nová radnice, Brno</v>
      </c>
      <c r="G87" s="37"/>
      <c r="H87" s="37"/>
      <c r="I87" s="31" t="s">
        <v>22</v>
      </c>
      <c r="J87" s="68" t="str">
        <f>IF(J10="","",J10)</f>
        <v>3. 5. 2022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>mmBrna,OSM,Husova3,Brno</v>
      </c>
      <c r="G89" s="37"/>
      <c r="H89" s="37"/>
      <c r="I89" s="31" t="s">
        <v>30</v>
      </c>
      <c r="J89" s="35" t="str">
        <f>E19</f>
        <v>Radka Volková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31" t="s">
        <v>33</v>
      </c>
      <c r="J90" s="35" t="str">
        <f>E22</f>
        <v>Radka Volková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85</v>
      </c>
      <c r="D92" s="122"/>
      <c r="E92" s="122"/>
      <c r="F92" s="122"/>
      <c r="G92" s="122"/>
      <c r="H92" s="122"/>
      <c r="I92" s="122"/>
      <c r="J92" s="131" t="s">
        <v>86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87</v>
      </c>
      <c r="D94" s="37"/>
      <c r="E94" s="37"/>
      <c r="F94" s="37"/>
      <c r="G94" s="37"/>
      <c r="H94" s="37"/>
      <c r="I94" s="37"/>
      <c r="J94" s="95">
        <f>J130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88</v>
      </c>
    </row>
    <row r="95" s="9" customFormat="1" ht="24.96" customHeight="1">
      <c r="A95" s="9"/>
      <c r="B95" s="133"/>
      <c r="C95" s="9"/>
      <c r="D95" s="134" t="s">
        <v>89</v>
      </c>
      <c r="E95" s="135"/>
      <c r="F95" s="135"/>
      <c r="G95" s="135"/>
      <c r="H95" s="135"/>
      <c r="I95" s="135"/>
      <c r="J95" s="136">
        <f>J131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90</v>
      </c>
      <c r="E96" s="139"/>
      <c r="F96" s="139"/>
      <c r="G96" s="139"/>
      <c r="H96" s="139"/>
      <c r="I96" s="139"/>
      <c r="J96" s="140">
        <f>J132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91</v>
      </c>
      <c r="E97" s="139"/>
      <c r="F97" s="139"/>
      <c r="G97" s="139"/>
      <c r="H97" s="139"/>
      <c r="I97" s="139"/>
      <c r="J97" s="140">
        <f>J156</f>
        <v>0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92</v>
      </c>
      <c r="E98" s="139"/>
      <c r="F98" s="139"/>
      <c r="G98" s="139"/>
      <c r="H98" s="139"/>
      <c r="I98" s="139"/>
      <c r="J98" s="140">
        <f>J180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93</v>
      </c>
      <c r="E99" s="139"/>
      <c r="F99" s="139"/>
      <c r="G99" s="139"/>
      <c r="H99" s="139"/>
      <c r="I99" s="139"/>
      <c r="J99" s="140">
        <f>J186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3"/>
      <c r="C100" s="9"/>
      <c r="D100" s="134" t="s">
        <v>94</v>
      </c>
      <c r="E100" s="135"/>
      <c r="F100" s="135"/>
      <c r="G100" s="135"/>
      <c r="H100" s="135"/>
      <c r="I100" s="135"/>
      <c r="J100" s="136">
        <f>J188</f>
        <v>0</v>
      </c>
      <c r="K100" s="9"/>
      <c r="L100" s="13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7"/>
      <c r="C101" s="10"/>
      <c r="D101" s="138" t="s">
        <v>95</v>
      </c>
      <c r="E101" s="139"/>
      <c r="F101" s="139"/>
      <c r="G101" s="139"/>
      <c r="H101" s="139"/>
      <c r="I101" s="139"/>
      <c r="J101" s="140">
        <f>J189</f>
        <v>0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7"/>
      <c r="C102" s="10"/>
      <c r="D102" s="138" t="s">
        <v>96</v>
      </c>
      <c r="E102" s="139"/>
      <c r="F102" s="139"/>
      <c r="G102" s="139"/>
      <c r="H102" s="139"/>
      <c r="I102" s="139"/>
      <c r="J102" s="140">
        <f>J197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97</v>
      </c>
      <c r="E103" s="139"/>
      <c r="F103" s="139"/>
      <c r="G103" s="139"/>
      <c r="H103" s="139"/>
      <c r="I103" s="139"/>
      <c r="J103" s="140">
        <f>J207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98</v>
      </c>
      <c r="E104" s="139"/>
      <c r="F104" s="139"/>
      <c r="G104" s="139"/>
      <c r="H104" s="139"/>
      <c r="I104" s="139"/>
      <c r="J104" s="140">
        <f>J226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7"/>
      <c r="C105" s="10"/>
      <c r="D105" s="138" t="s">
        <v>99</v>
      </c>
      <c r="E105" s="139"/>
      <c r="F105" s="139"/>
      <c r="G105" s="139"/>
      <c r="H105" s="139"/>
      <c r="I105" s="139"/>
      <c r="J105" s="140">
        <f>J239</f>
        <v>0</v>
      </c>
      <c r="K105" s="10"/>
      <c r="L105" s="13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7"/>
      <c r="C106" s="10"/>
      <c r="D106" s="138" t="s">
        <v>100</v>
      </c>
      <c r="E106" s="139"/>
      <c r="F106" s="139"/>
      <c r="G106" s="139"/>
      <c r="H106" s="139"/>
      <c r="I106" s="139"/>
      <c r="J106" s="140">
        <f>J248</f>
        <v>0</v>
      </c>
      <c r="K106" s="10"/>
      <c r="L106" s="13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7"/>
      <c r="C107" s="10"/>
      <c r="D107" s="138" t="s">
        <v>101</v>
      </c>
      <c r="E107" s="139"/>
      <c r="F107" s="139"/>
      <c r="G107" s="139"/>
      <c r="H107" s="139"/>
      <c r="I107" s="139"/>
      <c r="J107" s="140">
        <f>J261</f>
        <v>0</v>
      </c>
      <c r="K107" s="10"/>
      <c r="L107" s="13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33"/>
      <c r="C108" s="9"/>
      <c r="D108" s="134" t="s">
        <v>102</v>
      </c>
      <c r="E108" s="135"/>
      <c r="F108" s="135"/>
      <c r="G108" s="135"/>
      <c r="H108" s="135"/>
      <c r="I108" s="135"/>
      <c r="J108" s="136">
        <f>J269</f>
        <v>0</v>
      </c>
      <c r="K108" s="9"/>
      <c r="L108" s="13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33"/>
      <c r="C109" s="9"/>
      <c r="D109" s="134" t="s">
        <v>103</v>
      </c>
      <c r="E109" s="135"/>
      <c r="F109" s="135"/>
      <c r="G109" s="135"/>
      <c r="H109" s="135"/>
      <c r="I109" s="135"/>
      <c r="J109" s="136">
        <f>J276</f>
        <v>0</v>
      </c>
      <c r="K109" s="9"/>
      <c r="L109" s="13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37"/>
      <c r="C110" s="10"/>
      <c r="D110" s="138" t="s">
        <v>104</v>
      </c>
      <c r="E110" s="139"/>
      <c r="F110" s="139"/>
      <c r="G110" s="139"/>
      <c r="H110" s="139"/>
      <c r="I110" s="139"/>
      <c r="J110" s="140">
        <f>J277</f>
        <v>0</v>
      </c>
      <c r="K110" s="10"/>
      <c r="L110" s="13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7"/>
      <c r="C111" s="10"/>
      <c r="D111" s="138" t="s">
        <v>105</v>
      </c>
      <c r="E111" s="139"/>
      <c r="F111" s="139"/>
      <c r="G111" s="139"/>
      <c r="H111" s="139"/>
      <c r="I111" s="139"/>
      <c r="J111" s="140">
        <f>J279</f>
        <v>0</v>
      </c>
      <c r="K111" s="10"/>
      <c r="L111" s="13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7"/>
      <c r="C112" s="10"/>
      <c r="D112" s="138" t="s">
        <v>106</v>
      </c>
      <c r="E112" s="139"/>
      <c r="F112" s="139"/>
      <c r="G112" s="139"/>
      <c r="H112" s="139"/>
      <c r="I112" s="139"/>
      <c r="J112" s="140">
        <f>J281</f>
        <v>0</v>
      </c>
      <c r="K112" s="10"/>
      <c r="L112" s="13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2" t="s">
        <v>107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16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66" t="str">
        <f>E7</f>
        <v>Renovace kanceláří č.7a,8 naPersonálním oddělení</v>
      </c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7"/>
      <c r="E124" s="37"/>
      <c r="F124" s="26" t="str">
        <f>F10</f>
        <v>Nová radnice, Brno</v>
      </c>
      <c r="G124" s="37"/>
      <c r="H124" s="37"/>
      <c r="I124" s="31" t="s">
        <v>22</v>
      </c>
      <c r="J124" s="68" t="str">
        <f>IF(J10="","",J10)</f>
        <v>3. 5. 2022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7"/>
      <c r="E126" s="37"/>
      <c r="F126" s="26" t="str">
        <f>E13</f>
        <v>mmBrna,OSM,Husova3,Brno</v>
      </c>
      <c r="G126" s="37"/>
      <c r="H126" s="37"/>
      <c r="I126" s="31" t="s">
        <v>30</v>
      </c>
      <c r="J126" s="35" t="str">
        <f>E19</f>
        <v>Radka Volková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7"/>
      <c r="E127" s="37"/>
      <c r="F127" s="26" t="str">
        <f>IF(E16="","",E16)</f>
        <v>Vyplň údaj</v>
      </c>
      <c r="G127" s="37"/>
      <c r="H127" s="37"/>
      <c r="I127" s="31" t="s">
        <v>33</v>
      </c>
      <c r="J127" s="35" t="str">
        <f>E22</f>
        <v>Radka Volková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41"/>
      <c r="B129" s="142"/>
      <c r="C129" s="143" t="s">
        <v>108</v>
      </c>
      <c r="D129" s="144" t="s">
        <v>60</v>
      </c>
      <c r="E129" s="144" t="s">
        <v>56</v>
      </c>
      <c r="F129" s="144" t="s">
        <v>57</v>
      </c>
      <c r="G129" s="144" t="s">
        <v>109</v>
      </c>
      <c r="H129" s="144" t="s">
        <v>110</v>
      </c>
      <c r="I129" s="144" t="s">
        <v>111</v>
      </c>
      <c r="J129" s="144" t="s">
        <v>86</v>
      </c>
      <c r="K129" s="145" t="s">
        <v>112</v>
      </c>
      <c r="L129" s="146"/>
      <c r="M129" s="85" t="s">
        <v>1</v>
      </c>
      <c r="N129" s="86" t="s">
        <v>39</v>
      </c>
      <c r="O129" s="86" t="s">
        <v>113</v>
      </c>
      <c r="P129" s="86" t="s">
        <v>114</v>
      </c>
      <c r="Q129" s="86" t="s">
        <v>115</v>
      </c>
      <c r="R129" s="86" t="s">
        <v>116</v>
      </c>
      <c r="S129" s="86" t="s">
        <v>117</v>
      </c>
      <c r="T129" s="87" t="s">
        <v>118</v>
      </c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</row>
    <row r="130" s="2" customFormat="1" ht="22.8" customHeight="1">
      <c r="A130" s="37"/>
      <c r="B130" s="38"/>
      <c r="C130" s="92" t="s">
        <v>119</v>
      </c>
      <c r="D130" s="37"/>
      <c r="E130" s="37"/>
      <c r="F130" s="37"/>
      <c r="G130" s="37"/>
      <c r="H130" s="37"/>
      <c r="I130" s="37"/>
      <c r="J130" s="147">
        <f>BK130</f>
        <v>0</v>
      </c>
      <c r="K130" s="37"/>
      <c r="L130" s="38"/>
      <c r="M130" s="88"/>
      <c r="N130" s="72"/>
      <c r="O130" s="89"/>
      <c r="P130" s="148">
        <f>P131+P188+P269+P276</f>
        <v>0</v>
      </c>
      <c r="Q130" s="89"/>
      <c r="R130" s="148">
        <f>R131+R188+R269+R276</f>
        <v>3.7071599200000001</v>
      </c>
      <c r="S130" s="89"/>
      <c r="T130" s="149">
        <f>T131+T188+T269+T276</f>
        <v>2.2363917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74</v>
      </c>
      <c r="AU130" s="18" t="s">
        <v>88</v>
      </c>
      <c r="BK130" s="150">
        <f>BK131+BK188+BK269+BK276</f>
        <v>0</v>
      </c>
    </row>
    <row r="131" s="12" customFormat="1" ht="25.92" customHeight="1">
      <c r="A131" s="12"/>
      <c r="B131" s="151"/>
      <c r="C131" s="12"/>
      <c r="D131" s="152" t="s">
        <v>74</v>
      </c>
      <c r="E131" s="153" t="s">
        <v>120</v>
      </c>
      <c r="F131" s="153" t="s">
        <v>121</v>
      </c>
      <c r="G131" s="12"/>
      <c r="H131" s="12"/>
      <c r="I131" s="154"/>
      <c r="J131" s="155">
        <f>BK131</f>
        <v>0</v>
      </c>
      <c r="K131" s="12"/>
      <c r="L131" s="151"/>
      <c r="M131" s="156"/>
      <c r="N131" s="157"/>
      <c r="O131" s="157"/>
      <c r="P131" s="158">
        <f>P132+P156+P180+P186</f>
        <v>0</v>
      </c>
      <c r="Q131" s="157"/>
      <c r="R131" s="158">
        <f>R132+R156+R180+R186</f>
        <v>1.9685953400000003</v>
      </c>
      <c r="S131" s="157"/>
      <c r="T131" s="159">
        <f>T132+T156+T180+T186</f>
        <v>1.6216679999999999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2" t="s">
        <v>80</v>
      </c>
      <c r="AT131" s="160" t="s">
        <v>74</v>
      </c>
      <c r="AU131" s="160" t="s">
        <v>75</v>
      </c>
      <c r="AY131" s="152" t="s">
        <v>122</v>
      </c>
      <c r="BK131" s="161">
        <f>BK132+BK156+BK180+BK186</f>
        <v>0</v>
      </c>
    </row>
    <row r="132" s="12" customFormat="1" ht="22.8" customHeight="1">
      <c r="A132" s="12"/>
      <c r="B132" s="151"/>
      <c r="C132" s="12"/>
      <c r="D132" s="152" t="s">
        <v>74</v>
      </c>
      <c r="E132" s="162" t="s">
        <v>123</v>
      </c>
      <c r="F132" s="162" t="s">
        <v>124</v>
      </c>
      <c r="G132" s="12"/>
      <c r="H132" s="12"/>
      <c r="I132" s="154"/>
      <c r="J132" s="163">
        <f>BK132</f>
        <v>0</v>
      </c>
      <c r="K132" s="12"/>
      <c r="L132" s="151"/>
      <c r="M132" s="156"/>
      <c r="N132" s="157"/>
      <c r="O132" s="157"/>
      <c r="P132" s="158">
        <f>SUM(P133:P155)</f>
        <v>0</v>
      </c>
      <c r="Q132" s="157"/>
      <c r="R132" s="158">
        <f>SUM(R133:R155)</f>
        <v>1.9555898200000002</v>
      </c>
      <c r="S132" s="157"/>
      <c r="T132" s="159">
        <f>SUM(T133:T155)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2" t="s">
        <v>80</v>
      </c>
      <c r="AT132" s="160" t="s">
        <v>74</v>
      </c>
      <c r="AU132" s="160" t="s">
        <v>80</v>
      </c>
      <c r="AY132" s="152" t="s">
        <v>122</v>
      </c>
      <c r="BK132" s="161">
        <f>SUM(BK133:BK155)</f>
        <v>0</v>
      </c>
    </row>
    <row r="133" s="2" customFormat="1" ht="24.15" customHeight="1">
      <c r="A133" s="37"/>
      <c r="B133" s="164"/>
      <c r="C133" s="165" t="s">
        <v>80</v>
      </c>
      <c r="D133" s="165" t="s">
        <v>125</v>
      </c>
      <c r="E133" s="166" t="s">
        <v>126</v>
      </c>
      <c r="F133" s="167" t="s">
        <v>127</v>
      </c>
      <c r="G133" s="168" t="s">
        <v>128</v>
      </c>
      <c r="H133" s="169">
        <v>83.25</v>
      </c>
      <c r="I133" s="170"/>
      <c r="J133" s="171">
        <f>ROUND(I133*H133,2)</f>
        <v>0</v>
      </c>
      <c r="K133" s="167" t="s">
        <v>129</v>
      </c>
      <c r="L133" s="38"/>
      <c r="M133" s="172" t="s">
        <v>1</v>
      </c>
      <c r="N133" s="173" t="s">
        <v>40</v>
      </c>
      <c r="O133" s="76"/>
      <c r="P133" s="174">
        <f>O133*H133</f>
        <v>0</v>
      </c>
      <c r="Q133" s="174">
        <v>0.0057000000000000002</v>
      </c>
      <c r="R133" s="174">
        <f>Q133*H133</f>
        <v>0.47452500000000003</v>
      </c>
      <c r="S133" s="174">
        <v>0</v>
      </c>
      <c r="T133" s="17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76" t="s">
        <v>130</v>
      </c>
      <c r="AT133" s="176" t="s">
        <v>125</v>
      </c>
      <c r="AU133" s="176" t="s">
        <v>82</v>
      </c>
      <c r="AY133" s="18" t="s">
        <v>122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8" t="s">
        <v>80</v>
      </c>
      <c r="BK133" s="177">
        <f>ROUND(I133*H133,2)</f>
        <v>0</v>
      </c>
      <c r="BL133" s="18" t="s">
        <v>130</v>
      </c>
      <c r="BM133" s="176" t="s">
        <v>131</v>
      </c>
    </row>
    <row r="134" s="13" customFormat="1">
      <c r="A134" s="13"/>
      <c r="B134" s="178"/>
      <c r="C134" s="13"/>
      <c r="D134" s="179" t="s">
        <v>132</v>
      </c>
      <c r="E134" s="180" t="s">
        <v>1</v>
      </c>
      <c r="F134" s="181" t="s">
        <v>133</v>
      </c>
      <c r="G134" s="13"/>
      <c r="H134" s="182">
        <v>83.25</v>
      </c>
      <c r="I134" s="183"/>
      <c r="J134" s="13"/>
      <c r="K134" s="13"/>
      <c r="L134" s="178"/>
      <c r="M134" s="184"/>
      <c r="N134" s="185"/>
      <c r="O134" s="185"/>
      <c r="P134" s="185"/>
      <c r="Q134" s="185"/>
      <c r="R134" s="185"/>
      <c r="S134" s="185"/>
      <c r="T134" s="18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0" t="s">
        <v>132</v>
      </c>
      <c r="AU134" s="180" t="s">
        <v>82</v>
      </c>
      <c r="AV134" s="13" t="s">
        <v>82</v>
      </c>
      <c r="AW134" s="13" t="s">
        <v>32</v>
      </c>
      <c r="AX134" s="13" t="s">
        <v>75</v>
      </c>
      <c r="AY134" s="180" t="s">
        <v>122</v>
      </c>
    </row>
    <row r="135" s="14" customFormat="1">
      <c r="A135" s="14"/>
      <c r="B135" s="187"/>
      <c r="C135" s="14"/>
      <c r="D135" s="179" t="s">
        <v>132</v>
      </c>
      <c r="E135" s="188" t="s">
        <v>1</v>
      </c>
      <c r="F135" s="189" t="s">
        <v>134</v>
      </c>
      <c r="G135" s="14"/>
      <c r="H135" s="190">
        <v>83.25</v>
      </c>
      <c r="I135" s="191"/>
      <c r="J135" s="14"/>
      <c r="K135" s="14"/>
      <c r="L135" s="187"/>
      <c r="M135" s="192"/>
      <c r="N135" s="193"/>
      <c r="O135" s="193"/>
      <c r="P135" s="193"/>
      <c r="Q135" s="193"/>
      <c r="R135" s="193"/>
      <c r="S135" s="193"/>
      <c r="T135" s="19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88" t="s">
        <v>132</v>
      </c>
      <c r="AU135" s="188" t="s">
        <v>82</v>
      </c>
      <c r="AV135" s="14" t="s">
        <v>130</v>
      </c>
      <c r="AW135" s="14" t="s">
        <v>32</v>
      </c>
      <c r="AX135" s="14" t="s">
        <v>80</v>
      </c>
      <c r="AY135" s="188" t="s">
        <v>122</v>
      </c>
    </row>
    <row r="136" s="2" customFormat="1" ht="24.15" customHeight="1">
      <c r="A136" s="37"/>
      <c r="B136" s="164"/>
      <c r="C136" s="165" t="s">
        <v>82</v>
      </c>
      <c r="D136" s="165" t="s">
        <v>125</v>
      </c>
      <c r="E136" s="166" t="s">
        <v>135</v>
      </c>
      <c r="F136" s="167" t="s">
        <v>136</v>
      </c>
      <c r="G136" s="168" t="s">
        <v>128</v>
      </c>
      <c r="H136" s="169">
        <v>6.0800000000000001</v>
      </c>
      <c r="I136" s="170"/>
      <c r="J136" s="171">
        <f>ROUND(I136*H136,2)</f>
        <v>0</v>
      </c>
      <c r="K136" s="167" t="s">
        <v>129</v>
      </c>
      <c r="L136" s="38"/>
      <c r="M136" s="172" t="s">
        <v>1</v>
      </c>
      <c r="N136" s="173" t="s">
        <v>40</v>
      </c>
      <c r="O136" s="76"/>
      <c r="P136" s="174">
        <f>O136*H136</f>
        <v>0</v>
      </c>
      <c r="Q136" s="174">
        <v>0.015400000000000001</v>
      </c>
      <c r="R136" s="174">
        <f>Q136*H136</f>
        <v>0.093632000000000007</v>
      </c>
      <c r="S136" s="174">
        <v>0</v>
      </c>
      <c r="T136" s="17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76" t="s">
        <v>130</v>
      </c>
      <c r="AT136" s="176" t="s">
        <v>125</v>
      </c>
      <c r="AU136" s="176" t="s">
        <v>82</v>
      </c>
      <c r="AY136" s="18" t="s">
        <v>122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8" t="s">
        <v>80</v>
      </c>
      <c r="BK136" s="177">
        <f>ROUND(I136*H136,2)</f>
        <v>0</v>
      </c>
      <c r="BL136" s="18" t="s">
        <v>130</v>
      </c>
      <c r="BM136" s="176" t="s">
        <v>137</v>
      </c>
    </row>
    <row r="137" s="13" customFormat="1">
      <c r="A137" s="13"/>
      <c r="B137" s="178"/>
      <c r="C137" s="13"/>
      <c r="D137" s="179" t="s">
        <v>132</v>
      </c>
      <c r="E137" s="180" t="s">
        <v>1</v>
      </c>
      <c r="F137" s="181" t="s">
        <v>138</v>
      </c>
      <c r="G137" s="13"/>
      <c r="H137" s="182">
        <v>6.0800000000000001</v>
      </c>
      <c r="I137" s="183"/>
      <c r="J137" s="13"/>
      <c r="K137" s="13"/>
      <c r="L137" s="178"/>
      <c r="M137" s="184"/>
      <c r="N137" s="185"/>
      <c r="O137" s="185"/>
      <c r="P137" s="185"/>
      <c r="Q137" s="185"/>
      <c r="R137" s="185"/>
      <c r="S137" s="185"/>
      <c r="T137" s="18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0" t="s">
        <v>132</v>
      </c>
      <c r="AU137" s="180" t="s">
        <v>82</v>
      </c>
      <c r="AV137" s="13" t="s">
        <v>82</v>
      </c>
      <c r="AW137" s="13" t="s">
        <v>32</v>
      </c>
      <c r="AX137" s="13" t="s">
        <v>80</v>
      </c>
      <c r="AY137" s="180" t="s">
        <v>122</v>
      </c>
    </row>
    <row r="138" s="2" customFormat="1" ht="24.15" customHeight="1">
      <c r="A138" s="37"/>
      <c r="B138" s="164"/>
      <c r="C138" s="165" t="s">
        <v>139</v>
      </c>
      <c r="D138" s="165" t="s">
        <v>125</v>
      </c>
      <c r="E138" s="166" t="s">
        <v>140</v>
      </c>
      <c r="F138" s="167" t="s">
        <v>141</v>
      </c>
      <c r="G138" s="168" t="s">
        <v>128</v>
      </c>
      <c r="H138" s="169">
        <v>2.48</v>
      </c>
      <c r="I138" s="170"/>
      <c r="J138" s="171">
        <f>ROUND(I138*H138,2)</f>
        <v>0</v>
      </c>
      <c r="K138" s="167" t="s">
        <v>129</v>
      </c>
      <c r="L138" s="38"/>
      <c r="M138" s="172" t="s">
        <v>1</v>
      </c>
      <c r="N138" s="173" t="s">
        <v>40</v>
      </c>
      <c r="O138" s="76"/>
      <c r="P138" s="174">
        <f>O138*H138</f>
        <v>0</v>
      </c>
      <c r="Q138" s="174">
        <v>0.018380000000000001</v>
      </c>
      <c r="R138" s="174">
        <f>Q138*H138</f>
        <v>0.045582400000000002</v>
      </c>
      <c r="S138" s="174">
        <v>0</v>
      </c>
      <c r="T138" s="17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76" t="s">
        <v>130</v>
      </c>
      <c r="AT138" s="176" t="s">
        <v>125</v>
      </c>
      <c r="AU138" s="176" t="s">
        <v>82</v>
      </c>
      <c r="AY138" s="18" t="s">
        <v>122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8" t="s">
        <v>80</v>
      </c>
      <c r="BK138" s="177">
        <f>ROUND(I138*H138,2)</f>
        <v>0</v>
      </c>
      <c r="BL138" s="18" t="s">
        <v>130</v>
      </c>
      <c r="BM138" s="176" t="s">
        <v>142</v>
      </c>
    </row>
    <row r="139" s="13" customFormat="1">
      <c r="A139" s="13"/>
      <c r="B139" s="178"/>
      <c r="C139" s="13"/>
      <c r="D139" s="179" t="s">
        <v>132</v>
      </c>
      <c r="E139" s="180" t="s">
        <v>1</v>
      </c>
      <c r="F139" s="181" t="s">
        <v>143</v>
      </c>
      <c r="G139" s="13"/>
      <c r="H139" s="182">
        <v>2.48</v>
      </c>
      <c r="I139" s="183"/>
      <c r="J139" s="13"/>
      <c r="K139" s="13"/>
      <c r="L139" s="178"/>
      <c r="M139" s="184"/>
      <c r="N139" s="185"/>
      <c r="O139" s="185"/>
      <c r="P139" s="185"/>
      <c r="Q139" s="185"/>
      <c r="R139" s="185"/>
      <c r="S139" s="185"/>
      <c r="T139" s="18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0" t="s">
        <v>132</v>
      </c>
      <c r="AU139" s="180" t="s">
        <v>82</v>
      </c>
      <c r="AV139" s="13" t="s">
        <v>82</v>
      </c>
      <c r="AW139" s="13" t="s">
        <v>32</v>
      </c>
      <c r="AX139" s="13" t="s">
        <v>80</v>
      </c>
      <c r="AY139" s="180" t="s">
        <v>122</v>
      </c>
    </row>
    <row r="140" s="2" customFormat="1" ht="24.15" customHeight="1">
      <c r="A140" s="37"/>
      <c r="B140" s="164"/>
      <c r="C140" s="165" t="s">
        <v>130</v>
      </c>
      <c r="D140" s="165" t="s">
        <v>125</v>
      </c>
      <c r="E140" s="166" t="s">
        <v>144</v>
      </c>
      <c r="F140" s="167" t="s">
        <v>145</v>
      </c>
      <c r="G140" s="168" t="s">
        <v>128</v>
      </c>
      <c r="H140" s="169">
        <v>6.0800000000000001</v>
      </c>
      <c r="I140" s="170"/>
      <c r="J140" s="171">
        <f>ROUND(I140*H140,2)</f>
        <v>0</v>
      </c>
      <c r="K140" s="167" t="s">
        <v>129</v>
      </c>
      <c r="L140" s="38"/>
      <c r="M140" s="172" t="s">
        <v>1</v>
      </c>
      <c r="N140" s="173" t="s">
        <v>40</v>
      </c>
      <c r="O140" s="76"/>
      <c r="P140" s="174">
        <f>O140*H140</f>
        <v>0</v>
      </c>
      <c r="Q140" s="174">
        <v>0.0079000000000000008</v>
      </c>
      <c r="R140" s="174">
        <f>Q140*H140</f>
        <v>0.048032000000000005</v>
      </c>
      <c r="S140" s="174">
        <v>0</v>
      </c>
      <c r="T140" s="17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76" t="s">
        <v>130</v>
      </c>
      <c r="AT140" s="176" t="s">
        <v>125</v>
      </c>
      <c r="AU140" s="176" t="s">
        <v>82</v>
      </c>
      <c r="AY140" s="18" t="s">
        <v>122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8" t="s">
        <v>80</v>
      </c>
      <c r="BK140" s="177">
        <f>ROUND(I140*H140,2)</f>
        <v>0</v>
      </c>
      <c r="BL140" s="18" t="s">
        <v>130</v>
      </c>
      <c r="BM140" s="176" t="s">
        <v>146</v>
      </c>
    </row>
    <row r="141" s="2" customFormat="1" ht="16.5" customHeight="1">
      <c r="A141" s="37"/>
      <c r="B141" s="164"/>
      <c r="C141" s="165" t="s">
        <v>147</v>
      </c>
      <c r="D141" s="165" t="s">
        <v>125</v>
      </c>
      <c r="E141" s="166" t="s">
        <v>148</v>
      </c>
      <c r="F141" s="167" t="s">
        <v>149</v>
      </c>
      <c r="G141" s="168" t="s">
        <v>128</v>
      </c>
      <c r="H141" s="169">
        <v>10.35</v>
      </c>
      <c r="I141" s="170"/>
      <c r="J141" s="171">
        <f>ROUND(I141*H141,2)</f>
        <v>0</v>
      </c>
      <c r="K141" s="167" t="s">
        <v>129</v>
      </c>
      <c r="L141" s="38"/>
      <c r="M141" s="172" t="s">
        <v>1</v>
      </c>
      <c r="N141" s="173" t="s">
        <v>40</v>
      </c>
      <c r="O141" s="76"/>
      <c r="P141" s="174">
        <f>O141*H141</f>
        <v>0</v>
      </c>
      <c r="Q141" s="174">
        <v>0.012</v>
      </c>
      <c r="R141" s="174">
        <f>Q141*H141</f>
        <v>0.12420000000000001</v>
      </c>
      <c r="S141" s="174">
        <v>0</v>
      </c>
      <c r="T141" s="17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76" t="s">
        <v>130</v>
      </c>
      <c r="AT141" s="176" t="s">
        <v>125</v>
      </c>
      <c r="AU141" s="176" t="s">
        <v>82</v>
      </c>
      <c r="AY141" s="18" t="s">
        <v>122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8" t="s">
        <v>80</v>
      </c>
      <c r="BK141" s="177">
        <f>ROUND(I141*H141,2)</f>
        <v>0</v>
      </c>
      <c r="BL141" s="18" t="s">
        <v>130</v>
      </c>
      <c r="BM141" s="176" t="s">
        <v>150</v>
      </c>
    </row>
    <row r="142" s="2" customFormat="1" ht="33" customHeight="1">
      <c r="A142" s="37"/>
      <c r="B142" s="164"/>
      <c r="C142" s="165" t="s">
        <v>123</v>
      </c>
      <c r="D142" s="165" t="s">
        <v>125</v>
      </c>
      <c r="E142" s="166" t="s">
        <v>151</v>
      </c>
      <c r="F142" s="167" t="s">
        <v>152</v>
      </c>
      <c r="G142" s="168" t="s">
        <v>128</v>
      </c>
      <c r="H142" s="169">
        <v>10.35</v>
      </c>
      <c r="I142" s="170"/>
      <c r="J142" s="171">
        <f>ROUND(I142*H142,2)</f>
        <v>0</v>
      </c>
      <c r="K142" s="167" t="s">
        <v>129</v>
      </c>
      <c r="L142" s="38"/>
      <c r="M142" s="172" t="s">
        <v>1</v>
      </c>
      <c r="N142" s="173" t="s">
        <v>40</v>
      </c>
      <c r="O142" s="76"/>
      <c r="P142" s="174">
        <f>O142*H142</f>
        <v>0</v>
      </c>
      <c r="Q142" s="174">
        <v>0.0060000000000000001</v>
      </c>
      <c r="R142" s="174">
        <f>Q142*H142</f>
        <v>0.062100000000000002</v>
      </c>
      <c r="S142" s="174">
        <v>0</v>
      </c>
      <c r="T142" s="17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76" t="s">
        <v>130</v>
      </c>
      <c r="AT142" s="176" t="s">
        <v>125</v>
      </c>
      <c r="AU142" s="176" t="s">
        <v>82</v>
      </c>
      <c r="AY142" s="18" t="s">
        <v>122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8" t="s">
        <v>80</v>
      </c>
      <c r="BK142" s="177">
        <f>ROUND(I142*H142,2)</f>
        <v>0</v>
      </c>
      <c r="BL142" s="18" t="s">
        <v>130</v>
      </c>
      <c r="BM142" s="176" t="s">
        <v>153</v>
      </c>
    </row>
    <row r="143" s="2" customFormat="1" ht="16.5" customHeight="1">
      <c r="A143" s="37"/>
      <c r="B143" s="164"/>
      <c r="C143" s="165" t="s">
        <v>154</v>
      </c>
      <c r="D143" s="165" t="s">
        <v>125</v>
      </c>
      <c r="E143" s="166" t="s">
        <v>155</v>
      </c>
      <c r="F143" s="167" t="s">
        <v>156</v>
      </c>
      <c r="G143" s="168" t="s">
        <v>128</v>
      </c>
      <c r="H143" s="169">
        <v>10.352</v>
      </c>
      <c r="I143" s="170"/>
      <c r="J143" s="171">
        <f>ROUND(I143*H143,2)</f>
        <v>0</v>
      </c>
      <c r="K143" s="167" t="s">
        <v>129</v>
      </c>
      <c r="L143" s="38"/>
      <c r="M143" s="172" t="s">
        <v>1</v>
      </c>
      <c r="N143" s="173" t="s">
        <v>40</v>
      </c>
      <c r="O143" s="76"/>
      <c r="P143" s="174">
        <f>O143*H143</f>
        <v>0</v>
      </c>
      <c r="Q143" s="174">
        <v>0.016199999999999999</v>
      </c>
      <c r="R143" s="174">
        <f>Q143*H143</f>
        <v>0.1677024</v>
      </c>
      <c r="S143" s="174">
        <v>0</v>
      </c>
      <c r="T143" s="17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6" t="s">
        <v>130</v>
      </c>
      <c r="AT143" s="176" t="s">
        <v>125</v>
      </c>
      <c r="AU143" s="176" t="s">
        <v>82</v>
      </c>
      <c r="AY143" s="18" t="s">
        <v>122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8" t="s">
        <v>80</v>
      </c>
      <c r="BK143" s="177">
        <f>ROUND(I143*H143,2)</f>
        <v>0</v>
      </c>
      <c r="BL143" s="18" t="s">
        <v>130</v>
      </c>
      <c r="BM143" s="176" t="s">
        <v>157</v>
      </c>
    </row>
    <row r="144" s="13" customFormat="1">
      <c r="A144" s="13"/>
      <c r="B144" s="178"/>
      <c r="C144" s="13"/>
      <c r="D144" s="179" t="s">
        <v>132</v>
      </c>
      <c r="E144" s="180" t="s">
        <v>1</v>
      </c>
      <c r="F144" s="181" t="s">
        <v>158</v>
      </c>
      <c r="G144" s="13"/>
      <c r="H144" s="182">
        <v>4.3520000000000003</v>
      </c>
      <c r="I144" s="183"/>
      <c r="J144" s="13"/>
      <c r="K144" s="13"/>
      <c r="L144" s="178"/>
      <c r="M144" s="184"/>
      <c r="N144" s="185"/>
      <c r="O144" s="185"/>
      <c r="P144" s="185"/>
      <c r="Q144" s="185"/>
      <c r="R144" s="185"/>
      <c r="S144" s="185"/>
      <c r="T144" s="18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0" t="s">
        <v>132</v>
      </c>
      <c r="AU144" s="180" t="s">
        <v>82</v>
      </c>
      <c r="AV144" s="13" t="s">
        <v>82</v>
      </c>
      <c r="AW144" s="13" t="s">
        <v>32</v>
      </c>
      <c r="AX144" s="13" t="s">
        <v>75</v>
      </c>
      <c r="AY144" s="180" t="s">
        <v>122</v>
      </c>
    </row>
    <row r="145" s="13" customFormat="1">
      <c r="A145" s="13"/>
      <c r="B145" s="178"/>
      <c r="C145" s="13"/>
      <c r="D145" s="179" t="s">
        <v>132</v>
      </c>
      <c r="E145" s="180" t="s">
        <v>1</v>
      </c>
      <c r="F145" s="181" t="s">
        <v>159</v>
      </c>
      <c r="G145" s="13"/>
      <c r="H145" s="182">
        <v>6</v>
      </c>
      <c r="I145" s="183"/>
      <c r="J145" s="13"/>
      <c r="K145" s="13"/>
      <c r="L145" s="178"/>
      <c r="M145" s="184"/>
      <c r="N145" s="185"/>
      <c r="O145" s="185"/>
      <c r="P145" s="185"/>
      <c r="Q145" s="185"/>
      <c r="R145" s="185"/>
      <c r="S145" s="185"/>
      <c r="T145" s="1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0" t="s">
        <v>132</v>
      </c>
      <c r="AU145" s="180" t="s">
        <v>82</v>
      </c>
      <c r="AV145" s="13" t="s">
        <v>82</v>
      </c>
      <c r="AW145" s="13" t="s">
        <v>32</v>
      </c>
      <c r="AX145" s="13" t="s">
        <v>75</v>
      </c>
      <c r="AY145" s="180" t="s">
        <v>122</v>
      </c>
    </row>
    <row r="146" s="14" customFormat="1">
      <c r="A146" s="14"/>
      <c r="B146" s="187"/>
      <c r="C146" s="14"/>
      <c r="D146" s="179" t="s">
        <v>132</v>
      </c>
      <c r="E146" s="188" t="s">
        <v>1</v>
      </c>
      <c r="F146" s="189" t="s">
        <v>134</v>
      </c>
      <c r="G146" s="14"/>
      <c r="H146" s="190">
        <v>10.352</v>
      </c>
      <c r="I146" s="191"/>
      <c r="J146" s="14"/>
      <c r="K146" s="14"/>
      <c r="L146" s="187"/>
      <c r="M146" s="192"/>
      <c r="N146" s="193"/>
      <c r="O146" s="193"/>
      <c r="P146" s="193"/>
      <c r="Q146" s="193"/>
      <c r="R146" s="193"/>
      <c r="S146" s="193"/>
      <c r="T146" s="19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88" t="s">
        <v>132</v>
      </c>
      <c r="AU146" s="188" t="s">
        <v>82</v>
      </c>
      <c r="AV146" s="14" t="s">
        <v>130</v>
      </c>
      <c r="AW146" s="14" t="s">
        <v>32</v>
      </c>
      <c r="AX146" s="14" t="s">
        <v>80</v>
      </c>
      <c r="AY146" s="188" t="s">
        <v>122</v>
      </c>
    </row>
    <row r="147" s="2" customFormat="1" ht="24.15" customHeight="1">
      <c r="A147" s="37"/>
      <c r="B147" s="164"/>
      <c r="C147" s="165" t="s">
        <v>160</v>
      </c>
      <c r="D147" s="165" t="s">
        <v>125</v>
      </c>
      <c r="E147" s="166" t="s">
        <v>161</v>
      </c>
      <c r="F147" s="167" t="s">
        <v>162</v>
      </c>
      <c r="G147" s="168" t="s">
        <v>128</v>
      </c>
      <c r="H147" s="169">
        <v>149.13800000000001</v>
      </c>
      <c r="I147" s="170"/>
      <c r="J147" s="171">
        <f>ROUND(I147*H147,2)</f>
        <v>0</v>
      </c>
      <c r="K147" s="167" t="s">
        <v>129</v>
      </c>
      <c r="L147" s="38"/>
      <c r="M147" s="172" t="s">
        <v>1</v>
      </c>
      <c r="N147" s="173" t="s">
        <v>40</v>
      </c>
      <c r="O147" s="76"/>
      <c r="P147" s="174">
        <f>O147*H147</f>
        <v>0</v>
      </c>
      <c r="Q147" s="174">
        <v>0.0057000000000000002</v>
      </c>
      <c r="R147" s="174">
        <f>Q147*H147</f>
        <v>0.85008660000000003</v>
      </c>
      <c r="S147" s="174">
        <v>0</v>
      </c>
      <c r="T147" s="17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76" t="s">
        <v>130</v>
      </c>
      <c r="AT147" s="176" t="s">
        <v>125</v>
      </c>
      <c r="AU147" s="176" t="s">
        <v>82</v>
      </c>
      <c r="AY147" s="18" t="s">
        <v>122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8" t="s">
        <v>80</v>
      </c>
      <c r="BK147" s="177">
        <f>ROUND(I147*H147,2)</f>
        <v>0</v>
      </c>
      <c r="BL147" s="18" t="s">
        <v>130</v>
      </c>
      <c r="BM147" s="176" t="s">
        <v>163</v>
      </c>
    </row>
    <row r="148" s="13" customFormat="1">
      <c r="A148" s="13"/>
      <c r="B148" s="178"/>
      <c r="C148" s="13"/>
      <c r="D148" s="179" t="s">
        <v>132</v>
      </c>
      <c r="E148" s="180" t="s">
        <v>1</v>
      </c>
      <c r="F148" s="181" t="s">
        <v>164</v>
      </c>
      <c r="G148" s="13"/>
      <c r="H148" s="182">
        <v>77.024000000000001</v>
      </c>
      <c r="I148" s="183"/>
      <c r="J148" s="13"/>
      <c r="K148" s="13"/>
      <c r="L148" s="178"/>
      <c r="M148" s="184"/>
      <c r="N148" s="185"/>
      <c r="O148" s="185"/>
      <c r="P148" s="185"/>
      <c r="Q148" s="185"/>
      <c r="R148" s="185"/>
      <c r="S148" s="185"/>
      <c r="T148" s="18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0" t="s">
        <v>132</v>
      </c>
      <c r="AU148" s="180" t="s">
        <v>82</v>
      </c>
      <c r="AV148" s="13" t="s">
        <v>82</v>
      </c>
      <c r="AW148" s="13" t="s">
        <v>32</v>
      </c>
      <c r="AX148" s="13" t="s">
        <v>75</v>
      </c>
      <c r="AY148" s="180" t="s">
        <v>122</v>
      </c>
    </row>
    <row r="149" s="13" customFormat="1">
      <c r="A149" s="13"/>
      <c r="B149" s="178"/>
      <c r="C149" s="13"/>
      <c r="D149" s="179" t="s">
        <v>132</v>
      </c>
      <c r="E149" s="180" t="s">
        <v>1</v>
      </c>
      <c r="F149" s="181" t="s">
        <v>165</v>
      </c>
      <c r="G149" s="13"/>
      <c r="H149" s="182">
        <v>72.114000000000004</v>
      </c>
      <c r="I149" s="183"/>
      <c r="J149" s="13"/>
      <c r="K149" s="13"/>
      <c r="L149" s="178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0" t="s">
        <v>132</v>
      </c>
      <c r="AU149" s="180" t="s">
        <v>82</v>
      </c>
      <c r="AV149" s="13" t="s">
        <v>82</v>
      </c>
      <c r="AW149" s="13" t="s">
        <v>32</v>
      </c>
      <c r="AX149" s="13" t="s">
        <v>75</v>
      </c>
      <c r="AY149" s="180" t="s">
        <v>122</v>
      </c>
    </row>
    <row r="150" s="14" customFormat="1">
      <c r="A150" s="14"/>
      <c r="B150" s="187"/>
      <c r="C150" s="14"/>
      <c r="D150" s="179" t="s">
        <v>132</v>
      </c>
      <c r="E150" s="188" t="s">
        <v>1</v>
      </c>
      <c r="F150" s="189" t="s">
        <v>134</v>
      </c>
      <c r="G150" s="14"/>
      <c r="H150" s="190">
        <v>149.13800000000001</v>
      </c>
      <c r="I150" s="191"/>
      <c r="J150" s="14"/>
      <c r="K150" s="14"/>
      <c r="L150" s="187"/>
      <c r="M150" s="192"/>
      <c r="N150" s="193"/>
      <c r="O150" s="193"/>
      <c r="P150" s="193"/>
      <c r="Q150" s="193"/>
      <c r="R150" s="193"/>
      <c r="S150" s="193"/>
      <c r="T150" s="19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88" t="s">
        <v>132</v>
      </c>
      <c r="AU150" s="188" t="s">
        <v>82</v>
      </c>
      <c r="AV150" s="14" t="s">
        <v>130</v>
      </c>
      <c r="AW150" s="14" t="s">
        <v>32</v>
      </c>
      <c r="AX150" s="14" t="s">
        <v>80</v>
      </c>
      <c r="AY150" s="188" t="s">
        <v>122</v>
      </c>
    </row>
    <row r="151" s="2" customFormat="1" ht="24.15" customHeight="1">
      <c r="A151" s="37"/>
      <c r="B151" s="164"/>
      <c r="C151" s="165" t="s">
        <v>166</v>
      </c>
      <c r="D151" s="165" t="s">
        <v>125</v>
      </c>
      <c r="E151" s="166" t="s">
        <v>167</v>
      </c>
      <c r="F151" s="167" t="s">
        <v>168</v>
      </c>
      <c r="G151" s="168" t="s">
        <v>128</v>
      </c>
      <c r="H151" s="169">
        <v>10.352</v>
      </c>
      <c r="I151" s="170"/>
      <c r="J151" s="171">
        <f>ROUND(I151*H151,2)</f>
        <v>0</v>
      </c>
      <c r="K151" s="167" t="s">
        <v>129</v>
      </c>
      <c r="L151" s="38"/>
      <c r="M151" s="172" t="s">
        <v>1</v>
      </c>
      <c r="N151" s="173" t="s">
        <v>40</v>
      </c>
      <c r="O151" s="76"/>
      <c r="P151" s="174">
        <f>O151*H151</f>
        <v>0</v>
      </c>
      <c r="Q151" s="174">
        <v>0.0040000000000000001</v>
      </c>
      <c r="R151" s="174">
        <f>Q151*H151</f>
        <v>0.041408</v>
      </c>
      <c r="S151" s="174">
        <v>0</v>
      </c>
      <c r="T151" s="17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76" t="s">
        <v>130</v>
      </c>
      <c r="AT151" s="176" t="s">
        <v>125</v>
      </c>
      <c r="AU151" s="176" t="s">
        <v>82</v>
      </c>
      <c r="AY151" s="18" t="s">
        <v>122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8" t="s">
        <v>80</v>
      </c>
      <c r="BK151" s="177">
        <f>ROUND(I151*H151,2)</f>
        <v>0</v>
      </c>
      <c r="BL151" s="18" t="s">
        <v>130</v>
      </c>
      <c r="BM151" s="176" t="s">
        <v>169</v>
      </c>
    </row>
    <row r="152" s="2" customFormat="1" ht="24.15" customHeight="1">
      <c r="A152" s="37"/>
      <c r="B152" s="164"/>
      <c r="C152" s="165" t="s">
        <v>170</v>
      </c>
      <c r="D152" s="165" t="s">
        <v>125</v>
      </c>
      <c r="E152" s="166" t="s">
        <v>171</v>
      </c>
      <c r="F152" s="167" t="s">
        <v>172</v>
      </c>
      <c r="G152" s="168" t="s">
        <v>128</v>
      </c>
      <c r="H152" s="169">
        <v>23.640000000000001</v>
      </c>
      <c r="I152" s="170"/>
      <c r="J152" s="171">
        <f>ROUND(I152*H152,2)</f>
        <v>0</v>
      </c>
      <c r="K152" s="167" t="s">
        <v>129</v>
      </c>
      <c r="L152" s="38"/>
      <c r="M152" s="172" t="s">
        <v>1</v>
      </c>
      <c r="N152" s="173" t="s">
        <v>40</v>
      </c>
      <c r="O152" s="76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76" t="s">
        <v>130</v>
      </c>
      <c r="AT152" s="176" t="s">
        <v>125</v>
      </c>
      <c r="AU152" s="176" t="s">
        <v>82</v>
      </c>
      <c r="AY152" s="18" t="s">
        <v>122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8" t="s">
        <v>80</v>
      </c>
      <c r="BK152" s="177">
        <f>ROUND(I152*H152,2)</f>
        <v>0</v>
      </c>
      <c r="BL152" s="18" t="s">
        <v>130</v>
      </c>
      <c r="BM152" s="176" t="s">
        <v>173</v>
      </c>
    </row>
    <row r="153" s="13" customFormat="1">
      <c r="A153" s="13"/>
      <c r="B153" s="178"/>
      <c r="C153" s="13"/>
      <c r="D153" s="179" t="s">
        <v>132</v>
      </c>
      <c r="E153" s="180" t="s">
        <v>1</v>
      </c>
      <c r="F153" s="181" t="s">
        <v>174</v>
      </c>
      <c r="G153" s="13"/>
      <c r="H153" s="182">
        <v>23.640000000000001</v>
      </c>
      <c r="I153" s="183"/>
      <c r="J153" s="13"/>
      <c r="K153" s="13"/>
      <c r="L153" s="178"/>
      <c r="M153" s="184"/>
      <c r="N153" s="185"/>
      <c r="O153" s="185"/>
      <c r="P153" s="185"/>
      <c r="Q153" s="185"/>
      <c r="R153" s="185"/>
      <c r="S153" s="185"/>
      <c r="T153" s="1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0" t="s">
        <v>132</v>
      </c>
      <c r="AU153" s="180" t="s">
        <v>82</v>
      </c>
      <c r="AV153" s="13" t="s">
        <v>82</v>
      </c>
      <c r="AW153" s="13" t="s">
        <v>32</v>
      </c>
      <c r="AX153" s="13" t="s">
        <v>80</v>
      </c>
      <c r="AY153" s="180" t="s">
        <v>122</v>
      </c>
    </row>
    <row r="154" s="2" customFormat="1" ht="24.15" customHeight="1">
      <c r="A154" s="37"/>
      <c r="B154" s="164"/>
      <c r="C154" s="165" t="s">
        <v>175</v>
      </c>
      <c r="D154" s="165" t="s">
        <v>125</v>
      </c>
      <c r="E154" s="166" t="s">
        <v>176</v>
      </c>
      <c r="F154" s="167" t="s">
        <v>177</v>
      </c>
      <c r="G154" s="168" t="s">
        <v>178</v>
      </c>
      <c r="H154" s="169">
        <v>0.021000000000000001</v>
      </c>
      <c r="I154" s="170"/>
      <c r="J154" s="171">
        <f>ROUND(I154*H154,2)</f>
        <v>0</v>
      </c>
      <c r="K154" s="167" t="s">
        <v>129</v>
      </c>
      <c r="L154" s="38"/>
      <c r="M154" s="172" t="s">
        <v>1</v>
      </c>
      <c r="N154" s="173" t="s">
        <v>40</v>
      </c>
      <c r="O154" s="76"/>
      <c r="P154" s="174">
        <f>O154*H154</f>
        <v>0</v>
      </c>
      <c r="Q154" s="174">
        <v>2.3010199999999998</v>
      </c>
      <c r="R154" s="174">
        <f>Q154*H154</f>
        <v>0.048321419999999997</v>
      </c>
      <c r="S154" s="174">
        <v>0</v>
      </c>
      <c r="T154" s="17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76" t="s">
        <v>130</v>
      </c>
      <c r="AT154" s="176" t="s">
        <v>125</v>
      </c>
      <c r="AU154" s="176" t="s">
        <v>82</v>
      </c>
      <c r="AY154" s="18" t="s">
        <v>122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8" t="s">
        <v>80</v>
      </c>
      <c r="BK154" s="177">
        <f>ROUND(I154*H154,2)</f>
        <v>0</v>
      </c>
      <c r="BL154" s="18" t="s">
        <v>130</v>
      </c>
      <c r="BM154" s="176" t="s">
        <v>179</v>
      </c>
    </row>
    <row r="155" s="13" customFormat="1">
      <c r="A155" s="13"/>
      <c r="B155" s="178"/>
      <c r="C155" s="13"/>
      <c r="D155" s="179" t="s">
        <v>132</v>
      </c>
      <c r="E155" s="180" t="s">
        <v>1</v>
      </c>
      <c r="F155" s="181" t="s">
        <v>180</v>
      </c>
      <c r="G155" s="13"/>
      <c r="H155" s="182">
        <v>0.021000000000000001</v>
      </c>
      <c r="I155" s="183"/>
      <c r="J155" s="13"/>
      <c r="K155" s="13"/>
      <c r="L155" s="178"/>
      <c r="M155" s="184"/>
      <c r="N155" s="185"/>
      <c r="O155" s="185"/>
      <c r="P155" s="185"/>
      <c r="Q155" s="185"/>
      <c r="R155" s="185"/>
      <c r="S155" s="185"/>
      <c r="T155" s="18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0" t="s">
        <v>132</v>
      </c>
      <c r="AU155" s="180" t="s">
        <v>82</v>
      </c>
      <c r="AV155" s="13" t="s">
        <v>82</v>
      </c>
      <c r="AW155" s="13" t="s">
        <v>32</v>
      </c>
      <c r="AX155" s="13" t="s">
        <v>80</v>
      </c>
      <c r="AY155" s="180" t="s">
        <v>122</v>
      </c>
    </row>
    <row r="156" s="12" customFormat="1" ht="22.8" customHeight="1">
      <c r="A156" s="12"/>
      <c r="B156" s="151"/>
      <c r="C156" s="12"/>
      <c r="D156" s="152" t="s">
        <v>74</v>
      </c>
      <c r="E156" s="162" t="s">
        <v>166</v>
      </c>
      <c r="F156" s="162" t="s">
        <v>181</v>
      </c>
      <c r="G156" s="12"/>
      <c r="H156" s="12"/>
      <c r="I156" s="154"/>
      <c r="J156" s="163">
        <f>BK156</f>
        <v>0</v>
      </c>
      <c r="K156" s="12"/>
      <c r="L156" s="151"/>
      <c r="M156" s="156"/>
      <c r="N156" s="157"/>
      <c r="O156" s="157"/>
      <c r="P156" s="158">
        <f>SUM(P157:P179)</f>
        <v>0</v>
      </c>
      <c r="Q156" s="157"/>
      <c r="R156" s="158">
        <f>SUM(R157:R179)</f>
        <v>0.013005520000000003</v>
      </c>
      <c r="S156" s="157"/>
      <c r="T156" s="159">
        <f>SUM(T157:T179)</f>
        <v>1.6216679999999999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2" t="s">
        <v>80</v>
      </c>
      <c r="AT156" s="160" t="s">
        <v>74</v>
      </c>
      <c r="AU156" s="160" t="s">
        <v>80</v>
      </c>
      <c r="AY156" s="152" t="s">
        <v>122</v>
      </c>
      <c r="BK156" s="161">
        <f>SUM(BK157:BK179)</f>
        <v>0</v>
      </c>
    </row>
    <row r="157" s="2" customFormat="1" ht="37.8" customHeight="1">
      <c r="A157" s="37"/>
      <c r="B157" s="164"/>
      <c r="C157" s="165" t="s">
        <v>182</v>
      </c>
      <c r="D157" s="165" t="s">
        <v>125</v>
      </c>
      <c r="E157" s="166" t="s">
        <v>183</v>
      </c>
      <c r="F157" s="167" t="s">
        <v>184</v>
      </c>
      <c r="G157" s="168" t="s">
        <v>128</v>
      </c>
      <c r="H157" s="169">
        <v>46.380000000000003</v>
      </c>
      <c r="I157" s="170"/>
      <c r="J157" s="171">
        <f>ROUND(I157*H157,2)</f>
        <v>0</v>
      </c>
      <c r="K157" s="167" t="s">
        <v>129</v>
      </c>
      <c r="L157" s="38"/>
      <c r="M157" s="172" t="s">
        <v>1</v>
      </c>
      <c r="N157" s="173" t="s">
        <v>40</v>
      </c>
      <c r="O157" s="76"/>
      <c r="P157" s="174">
        <f>O157*H157</f>
        <v>0</v>
      </c>
      <c r="Q157" s="174">
        <v>0.00021000000000000001</v>
      </c>
      <c r="R157" s="174">
        <f>Q157*H157</f>
        <v>0.0097398000000000016</v>
      </c>
      <c r="S157" s="174">
        <v>0</v>
      </c>
      <c r="T157" s="17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76" t="s">
        <v>130</v>
      </c>
      <c r="AT157" s="176" t="s">
        <v>125</v>
      </c>
      <c r="AU157" s="176" t="s">
        <v>82</v>
      </c>
      <c r="AY157" s="18" t="s">
        <v>122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8" t="s">
        <v>80</v>
      </c>
      <c r="BK157" s="177">
        <f>ROUND(I157*H157,2)</f>
        <v>0</v>
      </c>
      <c r="BL157" s="18" t="s">
        <v>130</v>
      </c>
      <c r="BM157" s="176" t="s">
        <v>185</v>
      </c>
    </row>
    <row r="158" s="13" customFormat="1">
      <c r="A158" s="13"/>
      <c r="B158" s="178"/>
      <c r="C158" s="13"/>
      <c r="D158" s="179" t="s">
        <v>132</v>
      </c>
      <c r="E158" s="180" t="s">
        <v>1</v>
      </c>
      <c r="F158" s="181" t="s">
        <v>186</v>
      </c>
      <c r="G158" s="13"/>
      <c r="H158" s="182">
        <v>46.380000000000003</v>
      </c>
      <c r="I158" s="183"/>
      <c r="J158" s="13"/>
      <c r="K158" s="13"/>
      <c r="L158" s="178"/>
      <c r="M158" s="184"/>
      <c r="N158" s="185"/>
      <c r="O158" s="185"/>
      <c r="P158" s="185"/>
      <c r="Q158" s="185"/>
      <c r="R158" s="185"/>
      <c r="S158" s="185"/>
      <c r="T158" s="18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0" t="s">
        <v>132</v>
      </c>
      <c r="AU158" s="180" t="s">
        <v>82</v>
      </c>
      <c r="AV158" s="13" t="s">
        <v>82</v>
      </c>
      <c r="AW158" s="13" t="s">
        <v>32</v>
      </c>
      <c r="AX158" s="13" t="s">
        <v>80</v>
      </c>
      <c r="AY158" s="180" t="s">
        <v>122</v>
      </c>
    </row>
    <row r="159" s="2" customFormat="1" ht="24.15" customHeight="1">
      <c r="A159" s="37"/>
      <c r="B159" s="164"/>
      <c r="C159" s="165" t="s">
        <v>187</v>
      </c>
      <c r="D159" s="165" t="s">
        <v>125</v>
      </c>
      <c r="E159" s="166" t="s">
        <v>188</v>
      </c>
      <c r="F159" s="167" t="s">
        <v>189</v>
      </c>
      <c r="G159" s="168" t="s">
        <v>128</v>
      </c>
      <c r="H159" s="169">
        <v>71.643000000000001</v>
      </c>
      <c r="I159" s="170"/>
      <c r="J159" s="171">
        <f>ROUND(I159*H159,2)</f>
        <v>0</v>
      </c>
      <c r="K159" s="167" t="s">
        <v>129</v>
      </c>
      <c r="L159" s="38"/>
      <c r="M159" s="172" t="s">
        <v>1</v>
      </c>
      <c r="N159" s="173" t="s">
        <v>40</v>
      </c>
      <c r="O159" s="76"/>
      <c r="P159" s="174">
        <f>O159*H159</f>
        <v>0</v>
      </c>
      <c r="Q159" s="174">
        <v>4.0000000000000003E-05</v>
      </c>
      <c r="R159" s="174">
        <f>Q159*H159</f>
        <v>0.0028657200000000004</v>
      </c>
      <c r="S159" s="174">
        <v>0</v>
      </c>
      <c r="T159" s="17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76" t="s">
        <v>130</v>
      </c>
      <c r="AT159" s="176" t="s">
        <v>125</v>
      </c>
      <c r="AU159" s="176" t="s">
        <v>82</v>
      </c>
      <c r="AY159" s="18" t="s">
        <v>122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8" t="s">
        <v>80</v>
      </c>
      <c r="BK159" s="177">
        <f>ROUND(I159*H159,2)</f>
        <v>0</v>
      </c>
      <c r="BL159" s="18" t="s">
        <v>130</v>
      </c>
      <c r="BM159" s="176" t="s">
        <v>190</v>
      </c>
    </row>
    <row r="160" s="2" customFormat="1" ht="16.5" customHeight="1">
      <c r="A160" s="37"/>
      <c r="B160" s="164"/>
      <c r="C160" s="165" t="s">
        <v>191</v>
      </c>
      <c r="D160" s="165" t="s">
        <v>125</v>
      </c>
      <c r="E160" s="166" t="s">
        <v>192</v>
      </c>
      <c r="F160" s="167" t="s">
        <v>193</v>
      </c>
      <c r="G160" s="168" t="s">
        <v>194</v>
      </c>
      <c r="H160" s="169">
        <v>1</v>
      </c>
      <c r="I160" s="170"/>
      <c r="J160" s="171">
        <f>ROUND(I160*H160,2)</f>
        <v>0</v>
      </c>
      <c r="K160" s="167" t="s">
        <v>1</v>
      </c>
      <c r="L160" s="38"/>
      <c r="M160" s="172" t="s">
        <v>1</v>
      </c>
      <c r="N160" s="173" t="s">
        <v>40</v>
      </c>
      <c r="O160" s="76"/>
      <c r="P160" s="174">
        <f>O160*H160</f>
        <v>0</v>
      </c>
      <c r="Q160" s="174">
        <v>4.0000000000000003E-05</v>
      </c>
      <c r="R160" s="174">
        <f>Q160*H160</f>
        <v>4.0000000000000003E-05</v>
      </c>
      <c r="S160" s="174">
        <v>0</v>
      </c>
      <c r="T160" s="17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76" t="s">
        <v>130</v>
      </c>
      <c r="AT160" s="176" t="s">
        <v>125</v>
      </c>
      <c r="AU160" s="176" t="s">
        <v>82</v>
      </c>
      <c r="AY160" s="18" t="s">
        <v>122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8" t="s">
        <v>80</v>
      </c>
      <c r="BK160" s="177">
        <f>ROUND(I160*H160,2)</f>
        <v>0</v>
      </c>
      <c r="BL160" s="18" t="s">
        <v>130</v>
      </c>
      <c r="BM160" s="176" t="s">
        <v>195</v>
      </c>
    </row>
    <row r="161" s="2" customFormat="1" ht="16.5" customHeight="1">
      <c r="A161" s="37"/>
      <c r="B161" s="164"/>
      <c r="C161" s="165" t="s">
        <v>8</v>
      </c>
      <c r="D161" s="165" t="s">
        <v>125</v>
      </c>
      <c r="E161" s="166" t="s">
        <v>196</v>
      </c>
      <c r="F161" s="167" t="s">
        <v>197</v>
      </c>
      <c r="G161" s="168" t="s">
        <v>198</v>
      </c>
      <c r="H161" s="169">
        <v>1</v>
      </c>
      <c r="I161" s="170"/>
      <c r="J161" s="171">
        <f>ROUND(I161*H161,2)</f>
        <v>0</v>
      </c>
      <c r="K161" s="167" t="s">
        <v>1</v>
      </c>
      <c r="L161" s="38"/>
      <c r="M161" s="172" t="s">
        <v>1</v>
      </c>
      <c r="N161" s="173" t="s">
        <v>40</v>
      </c>
      <c r="O161" s="76"/>
      <c r="P161" s="174">
        <f>O161*H161</f>
        <v>0</v>
      </c>
      <c r="Q161" s="174">
        <v>4.0000000000000003E-05</v>
      </c>
      <c r="R161" s="174">
        <f>Q161*H161</f>
        <v>4.0000000000000003E-05</v>
      </c>
      <c r="S161" s="174">
        <v>0</v>
      </c>
      <c r="T161" s="17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6" t="s">
        <v>130</v>
      </c>
      <c r="AT161" s="176" t="s">
        <v>125</v>
      </c>
      <c r="AU161" s="176" t="s">
        <v>82</v>
      </c>
      <c r="AY161" s="18" t="s">
        <v>122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8" t="s">
        <v>80</v>
      </c>
      <c r="BK161" s="177">
        <f>ROUND(I161*H161,2)</f>
        <v>0</v>
      </c>
      <c r="BL161" s="18" t="s">
        <v>130</v>
      </c>
      <c r="BM161" s="176" t="s">
        <v>199</v>
      </c>
    </row>
    <row r="162" s="2" customFormat="1" ht="24.15" customHeight="1">
      <c r="A162" s="37"/>
      <c r="B162" s="164"/>
      <c r="C162" s="165" t="s">
        <v>200</v>
      </c>
      <c r="D162" s="165" t="s">
        <v>125</v>
      </c>
      <c r="E162" s="166" t="s">
        <v>201</v>
      </c>
      <c r="F162" s="167" t="s">
        <v>202</v>
      </c>
      <c r="G162" s="168" t="s">
        <v>194</v>
      </c>
      <c r="H162" s="169">
        <v>2</v>
      </c>
      <c r="I162" s="170"/>
      <c r="J162" s="171">
        <f>ROUND(I162*H162,2)</f>
        <v>0</v>
      </c>
      <c r="K162" s="167" t="s">
        <v>1</v>
      </c>
      <c r="L162" s="38"/>
      <c r="M162" s="172" t="s">
        <v>1</v>
      </c>
      <c r="N162" s="173" t="s">
        <v>40</v>
      </c>
      <c r="O162" s="76"/>
      <c r="P162" s="174">
        <f>O162*H162</f>
        <v>0</v>
      </c>
      <c r="Q162" s="174">
        <v>4.0000000000000003E-05</v>
      </c>
      <c r="R162" s="174">
        <f>Q162*H162</f>
        <v>8.0000000000000007E-05</v>
      </c>
      <c r="S162" s="174">
        <v>0</v>
      </c>
      <c r="T162" s="17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76" t="s">
        <v>130</v>
      </c>
      <c r="AT162" s="176" t="s">
        <v>125</v>
      </c>
      <c r="AU162" s="176" t="s">
        <v>82</v>
      </c>
      <c r="AY162" s="18" t="s">
        <v>122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8" t="s">
        <v>80</v>
      </c>
      <c r="BK162" s="177">
        <f>ROUND(I162*H162,2)</f>
        <v>0</v>
      </c>
      <c r="BL162" s="18" t="s">
        <v>130</v>
      </c>
      <c r="BM162" s="176" t="s">
        <v>203</v>
      </c>
    </row>
    <row r="163" s="2" customFormat="1" ht="49.05" customHeight="1">
      <c r="A163" s="37"/>
      <c r="B163" s="164"/>
      <c r="C163" s="165" t="s">
        <v>204</v>
      </c>
      <c r="D163" s="165" t="s">
        <v>125</v>
      </c>
      <c r="E163" s="166" t="s">
        <v>205</v>
      </c>
      <c r="F163" s="167" t="s">
        <v>206</v>
      </c>
      <c r="G163" s="168" t="s">
        <v>194</v>
      </c>
      <c r="H163" s="169">
        <v>2</v>
      </c>
      <c r="I163" s="170"/>
      <c r="J163" s="171">
        <f>ROUND(I163*H163,2)</f>
        <v>0</v>
      </c>
      <c r="K163" s="167" t="s">
        <v>1</v>
      </c>
      <c r="L163" s="38"/>
      <c r="M163" s="172" t="s">
        <v>1</v>
      </c>
      <c r="N163" s="173" t="s">
        <v>40</v>
      </c>
      <c r="O163" s="76"/>
      <c r="P163" s="174">
        <f>O163*H163</f>
        <v>0</v>
      </c>
      <c r="Q163" s="174">
        <v>4.0000000000000003E-05</v>
      </c>
      <c r="R163" s="174">
        <f>Q163*H163</f>
        <v>8.0000000000000007E-05</v>
      </c>
      <c r="S163" s="174">
        <v>0</v>
      </c>
      <c r="T163" s="17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6" t="s">
        <v>130</v>
      </c>
      <c r="AT163" s="176" t="s">
        <v>125</v>
      </c>
      <c r="AU163" s="176" t="s">
        <v>82</v>
      </c>
      <c r="AY163" s="18" t="s">
        <v>122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8" t="s">
        <v>80</v>
      </c>
      <c r="BK163" s="177">
        <f>ROUND(I163*H163,2)</f>
        <v>0</v>
      </c>
      <c r="BL163" s="18" t="s">
        <v>130</v>
      </c>
      <c r="BM163" s="176" t="s">
        <v>207</v>
      </c>
    </row>
    <row r="164" s="2" customFormat="1" ht="33" customHeight="1">
      <c r="A164" s="37"/>
      <c r="B164" s="164"/>
      <c r="C164" s="165" t="s">
        <v>208</v>
      </c>
      <c r="D164" s="165" t="s">
        <v>125</v>
      </c>
      <c r="E164" s="166" t="s">
        <v>209</v>
      </c>
      <c r="F164" s="167" t="s">
        <v>210</v>
      </c>
      <c r="G164" s="168" t="s">
        <v>194</v>
      </c>
      <c r="H164" s="169">
        <v>1</v>
      </c>
      <c r="I164" s="170"/>
      <c r="J164" s="171">
        <f>ROUND(I164*H164,2)</f>
        <v>0</v>
      </c>
      <c r="K164" s="167" t="s">
        <v>1</v>
      </c>
      <c r="L164" s="38"/>
      <c r="M164" s="172" t="s">
        <v>1</v>
      </c>
      <c r="N164" s="173" t="s">
        <v>40</v>
      </c>
      <c r="O164" s="76"/>
      <c r="P164" s="174">
        <f>O164*H164</f>
        <v>0</v>
      </c>
      <c r="Q164" s="174">
        <v>4.0000000000000003E-05</v>
      </c>
      <c r="R164" s="174">
        <f>Q164*H164</f>
        <v>4.0000000000000003E-05</v>
      </c>
      <c r="S164" s="174">
        <v>0</v>
      </c>
      <c r="T164" s="17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6" t="s">
        <v>130</v>
      </c>
      <c r="AT164" s="176" t="s">
        <v>125</v>
      </c>
      <c r="AU164" s="176" t="s">
        <v>82</v>
      </c>
      <c r="AY164" s="18" t="s">
        <v>122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8" t="s">
        <v>80</v>
      </c>
      <c r="BK164" s="177">
        <f>ROUND(I164*H164,2)</f>
        <v>0</v>
      </c>
      <c r="BL164" s="18" t="s">
        <v>130</v>
      </c>
      <c r="BM164" s="176" t="s">
        <v>211</v>
      </c>
    </row>
    <row r="165" s="2" customFormat="1" ht="24.15" customHeight="1">
      <c r="A165" s="37"/>
      <c r="B165" s="164"/>
      <c r="C165" s="165" t="s">
        <v>212</v>
      </c>
      <c r="D165" s="165" t="s">
        <v>125</v>
      </c>
      <c r="E165" s="166" t="s">
        <v>213</v>
      </c>
      <c r="F165" s="167" t="s">
        <v>214</v>
      </c>
      <c r="G165" s="168" t="s">
        <v>215</v>
      </c>
      <c r="H165" s="169">
        <v>3</v>
      </c>
      <c r="I165" s="170"/>
      <c r="J165" s="171">
        <f>ROUND(I165*H165,2)</f>
        <v>0</v>
      </c>
      <c r="K165" s="167" t="s">
        <v>1</v>
      </c>
      <c r="L165" s="38"/>
      <c r="M165" s="172" t="s">
        <v>1</v>
      </c>
      <c r="N165" s="173" t="s">
        <v>40</v>
      </c>
      <c r="O165" s="76"/>
      <c r="P165" s="174">
        <f>O165*H165</f>
        <v>0</v>
      </c>
      <c r="Q165" s="174">
        <v>4.0000000000000003E-05</v>
      </c>
      <c r="R165" s="174">
        <f>Q165*H165</f>
        <v>0.00012000000000000002</v>
      </c>
      <c r="S165" s="174">
        <v>0</v>
      </c>
      <c r="T165" s="17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76" t="s">
        <v>130</v>
      </c>
      <c r="AT165" s="176" t="s">
        <v>125</v>
      </c>
      <c r="AU165" s="176" t="s">
        <v>82</v>
      </c>
      <c r="AY165" s="18" t="s">
        <v>122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8" t="s">
        <v>80</v>
      </c>
      <c r="BK165" s="177">
        <f>ROUND(I165*H165,2)</f>
        <v>0</v>
      </c>
      <c r="BL165" s="18" t="s">
        <v>130</v>
      </c>
      <c r="BM165" s="176" t="s">
        <v>216</v>
      </c>
    </row>
    <row r="166" s="13" customFormat="1">
      <c r="A166" s="13"/>
      <c r="B166" s="178"/>
      <c r="C166" s="13"/>
      <c r="D166" s="179" t="s">
        <v>132</v>
      </c>
      <c r="E166" s="180" t="s">
        <v>1</v>
      </c>
      <c r="F166" s="181" t="s">
        <v>139</v>
      </c>
      <c r="G166" s="13"/>
      <c r="H166" s="182">
        <v>3</v>
      </c>
      <c r="I166" s="183"/>
      <c r="J166" s="13"/>
      <c r="K166" s="13"/>
      <c r="L166" s="178"/>
      <c r="M166" s="184"/>
      <c r="N166" s="185"/>
      <c r="O166" s="185"/>
      <c r="P166" s="185"/>
      <c r="Q166" s="185"/>
      <c r="R166" s="185"/>
      <c r="S166" s="185"/>
      <c r="T166" s="18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0" t="s">
        <v>132</v>
      </c>
      <c r="AU166" s="180" t="s">
        <v>82</v>
      </c>
      <c r="AV166" s="13" t="s">
        <v>82</v>
      </c>
      <c r="AW166" s="13" t="s">
        <v>32</v>
      </c>
      <c r="AX166" s="13" t="s">
        <v>80</v>
      </c>
      <c r="AY166" s="180" t="s">
        <v>122</v>
      </c>
    </row>
    <row r="167" s="2" customFormat="1" ht="24.15" customHeight="1">
      <c r="A167" s="37"/>
      <c r="B167" s="164"/>
      <c r="C167" s="165" t="s">
        <v>217</v>
      </c>
      <c r="D167" s="165" t="s">
        <v>125</v>
      </c>
      <c r="E167" s="166" t="s">
        <v>218</v>
      </c>
      <c r="F167" s="167" t="s">
        <v>219</v>
      </c>
      <c r="G167" s="168" t="s">
        <v>215</v>
      </c>
      <c r="H167" s="169">
        <v>3</v>
      </c>
      <c r="I167" s="170"/>
      <c r="J167" s="171">
        <f>ROUND(I167*H167,2)</f>
        <v>0</v>
      </c>
      <c r="K167" s="167" t="s">
        <v>129</v>
      </c>
      <c r="L167" s="38"/>
      <c r="M167" s="172" t="s">
        <v>1</v>
      </c>
      <c r="N167" s="173" t="s">
        <v>40</v>
      </c>
      <c r="O167" s="76"/>
      <c r="P167" s="174">
        <f>O167*H167</f>
        <v>0</v>
      </c>
      <c r="Q167" s="174">
        <v>0</v>
      </c>
      <c r="R167" s="174">
        <f>Q167*H167</f>
        <v>0</v>
      </c>
      <c r="S167" s="174">
        <v>0.016</v>
      </c>
      <c r="T167" s="175">
        <f>S167*H167</f>
        <v>0.048000000000000001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76" t="s">
        <v>130</v>
      </c>
      <c r="AT167" s="176" t="s">
        <v>125</v>
      </c>
      <c r="AU167" s="176" t="s">
        <v>82</v>
      </c>
      <c r="AY167" s="18" t="s">
        <v>122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8" t="s">
        <v>80</v>
      </c>
      <c r="BK167" s="177">
        <f>ROUND(I167*H167,2)</f>
        <v>0</v>
      </c>
      <c r="BL167" s="18" t="s">
        <v>130</v>
      </c>
      <c r="BM167" s="176" t="s">
        <v>220</v>
      </c>
    </row>
    <row r="168" s="2" customFormat="1" ht="33" customHeight="1">
      <c r="A168" s="37"/>
      <c r="B168" s="164"/>
      <c r="C168" s="165" t="s">
        <v>7</v>
      </c>
      <c r="D168" s="165" t="s">
        <v>125</v>
      </c>
      <c r="E168" s="166" t="s">
        <v>221</v>
      </c>
      <c r="F168" s="167" t="s">
        <v>222</v>
      </c>
      <c r="G168" s="168" t="s">
        <v>128</v>
      </c>
      <c r="H168" s="169">
        <v>83.25</v>
      </c>
      <c r="I168" s="170"/>
      <c r="J168" s="171">
        <f>ROUND(I168*H168,2)</f>
        <v>0</v>
      </c>
      <c r="K168" s="167" t="s">
        <v>129</v>
      </c>
      <c r="L168" s="38"/>
      <c r="M168" s="172" t="s">
        <v>1</v>
      </c>
      <c r="N168" s="173" t="s">
        <v>40</v>
      </c>
      <c r="O168" s="76"/>
      <c r="P168" s="174">
        <f>O168*H168</f>
        <v>0</v>
      </c>
      <c r="Q168" s="174">
        <v>0</v>
      </c>
      <c r="R168" s="174">
        <f>Q168*H168</f>
        <v>0</v>
      </c>
      <c r="S168" s="174">
        <v>0.002</v>
      </c>
      <c r="T168" s="175">
        <f>S168*H168</f>
        <v>0.16650000000000001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6" t="s">
        <v>130</v>
      </c>
      <c r="AT168" s="176" t="s">
        <v>125</v>
      </c>
      <c r="AU168" s="176" t="s">
        <v>82</v>
      </c>
      <c r="AY168" s="18" t="s">
        <v>122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8" t="s">
        <v>80</v>
      </c>
      <c r="BK168" s="177">
        <f>ROUND(I168*H168,2)</f>
        <v>0</v>
      </c>
      <c r="BL168" s="18" t="s">
        <v>130</v>
      </c>
      <c r="BM168" s="176" t="s">
        <v>223</v>
      </c>
    </row>
    <row r="169" s="13" customFormat="1">
      <c r="A169" s="13"/>
      <c r="B169" s="178"/>
      <c r="C169" s="13"/>
      <c r="D169" s="179" t="s">
        <v>132</v>
      </c>
      <c r="E169" s="180" t="s">
        <v>1</v>
      </c>
      <c r="F169" s="181" t="s">
        <v>224</v>
      </c>
      <c r="G169" s="13"/>
      <c r="H169" s="182">
        <v>83.25</v>
      </c>
      <c r="I169" s="183"/>
      <c r="J169" s="13"/>
      <c r="K169" s="13"/>
      <c r="L169" s="178"/>
      <c r="M169" s="184"/>
      <c r="N169" s="185"/>
      <c r="O169" s="185"/>
      <c r="P169" s="185"/>
      <c r="Q169" s="185"/>
      <c r="R169" s="185"/>
      <c r="S169" s="185"/>
      <c r="T169" s="18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0" t="s">
        <v>132</v>
      </c>
      <c r="AU169" s="180" t="s">
        <v>82</v>
      </c>
      <c r="AV169" s="13" t="s">
        <v>82</v>
      </c>
      <c r="AW169" s="13" t="s">
        <v>32</v>
      </c>
      <c r="AX169" s="13" t="s">
        <v>80</v>
      </c>
      <c r="AY169" s="180" t="s">
        <v>122</v>
      </c>
    </row>
    <row r="170" s="2" customFormat="1" ht="33" customHeight="1">
      <c r="A170" s="37"/>
      <c r="B170" s="164"/>
      <c r="C170" s="165" t="s">
        <v>225</v>
      </c>
      <c r="D170" s="165" t="s">
        <v>125</v>
      </c>
      <c r="E170" s="166" t="s">
        <v>226</v>
      </c>
      <c r="F170" s="167" t="s">
        <v>227</v>
      </c>
      <c r="G170" s="168" t="s">
        <v>128</v>
      </c>
      <c r="H170" s="169">
        <v>149.13800000000001</v>
      </c>
      <c r="I170" s="170"/>
      <c r="J170" s="171">
        <f>ROUND(I170*H170,2)</f>
        <v>0</v>
      </c>
      <c r="K170" s="167" t="s">
        <v>129</v>
      </c>
      <c r="L170" s="38"/>
      <c r="M170" s="172" t="s">
        <v>1</v>
      </c>
      <c r="N170" s="173" t="s">
        <v>40</v>
      </c>
      <c r="O170" s="76"/>
      <c r="P170" s="174">
        <f>O170*H170</f>
        <v>0</v>
      </c>
      <c r="Q170" s="174">
        <v>0</v>
      </c>
      <c r="R170" s="174">
        <f>Q170*H170</f>
        <v>0</v>
      </c>
      <c r="S170" s="174">
        <v>0.002</v>
      </c>
      <c r="T170" s="175">
        <f>S170*H170</f>
        <v>0.29827600000000004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76" t="s">
        <v>130</v>
      </c>
      <c r="AT170" s="176" t="s">
        <v>125</v>
      </c>
      <c r="AU170" s="176" t="s">
        <v>82</v>
      </c>
      <c r="AY170" s="18" t="s">
        <v>122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8" t="s">
        <v>80</v>
      </c>
      <c r="BK170" s="177">
        <f>ROUND(I170*H170,2)</f>
        <v>0</v>
      </c>
      <c r="BL170" s="18" t="s">
        <v>130</v>
      </c>
      <c r="BM170" s="176" t="s">
        <v>228</v>
      </c>
    </row>
    <row r="171" s="13" customFormat="1">
      <c r="A171" s="13"/>
      <c r="B171" s="178"/>
      <c r="C171" s="13"/>
      <c r="D171" s="179" t="s">
        <v>132</v>
      </c>
      <c r="E171" s="180" t="s">
        <v>1</v>
      </c>
      <c r="F171" s="181" t="s">
        <v>229</v>
      </c>
      <c r="G171" s="13"/>
      <c r="H171" s="182">
        <v>149.13800000000001</v>
      </c>
      <c r="I171" s="183"/>
      <c r="J171" s="13"/>
      <c r="K171" s="13"/>
      <c r="L171" s="178"/>
      <c r="M171" s="184"/>
      <c r="N171" s="185"/>
      <c r="O171" s="185"/>
      <c r="P171" s="185"/>
      <c r="Q171" s="185"/>
      <c r="R171" s="185"/>
      <c r="S171" s="185"/>
      <c r="T171" s="1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0" t="s">
        <v>132</v>
      </c>
      <c r="AU171" s="180" t="s">
        <v>82</v>
      </c>
      <c r="AV171" s="13" t="s">
        <v>82</v>
      </c>
      <c r="AW171" s="13" t="s">
        <v>32</v>
      </c>
      <c r="AX171" s="13" t="s">
        <v>80</v>
      </c>
      <c r="AY171" s="180" t="s">
        <v>122</v>
      </c>
    </row>
    <row r="172" s="2" customFormat="1" ht="37.8" customHeight="1">
      <c r="A172" s="37"/>
      <c r="B172" s="164"/>
      <c r="C172" s="165" t="s">
        <v>230</v>
      </c>
      <c r="D172" s="165" t="s">
        <v>125</v>
      </c>
      <c r="E172" s="166" t="s">
        <v>231</v>
      </c>
      <c r="F172" s="167" t="s">
        <v>232</v>
      </c>
      <c r="G172" s="168" t="s">
        <v>128</v>
      </c>
      <c r="H172" s="169">
        <v>15.901999999999999</v>
      </c>
      <c r="I172" s="170"/>
      <c r="J172" s="171">
        <f>ROUND(I172*H172,2)</f>
        <v>0</v>
      </c>
      <c r="K172" s="167" t="s">
        <v>129</v>
      </c>
      <c r="L172" s="38"/>
      <c r="M172" s="172" t="s">
        <v>1</v>
      </c>
      <c r="N172" s="173" t="s">
        <v>40</v>
      </c>
      <c r="O172" s="76"/>
      <c r="P172" s="174">
        <f>O172*H172</f>
        <v>0</v>
      </c>
      <c r="Q172" s="174">
        <v>0</v>
      </c>
      <c r="R172" s="174">
        <f>Q172*H172</f>
        <v>0</v>
      </c>
      <c r="S172" s="174">
        <v>0.045999999999999999</v>
      </c>
      <c r="T172" s="175">
        <f>S172*H172</f>
        <v>0.73149199999999992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6" t="s">
        <v>130</v>
      </c>
      <c r="AT172" s="176" t="s">
        <v>125</v>
      </c>
      <c r="AU172" s="176" t="s">
        <v>82</v>
      </c>
      <c r="AY172" s="18" t="s">
        <v>122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8" t="s">
        <v>80</v>
      </c>
      <c r="BK172" s="177">
        <f>ROUND(I172*H172,2)</f>
        <v>0</v>
      </c>
      <c r="BL172" s="18" t="s">
        <v>130</v>
      </c>
      <c r="BM172" s="176" t="s">
        <v>233</v>
      </c>
    </row>
    <row r="173" s="13" customFormat="1">
      <c r="A173" s="13"/>
      <c r="B173" s="178"/>
      <c r="C173" s="13"/>
      <c r="D173" s="179" t="s">
        <v>132</v>
      </c>
      <c r="E173" s="180" t="s">
        <v>1</v>
      </c>
      <c r="F173" s="181" t="s">
        <v>158</v>
      </c>
      <c r="G173" s="13"/>
      <c r="H173" s="182">
        <v>4.3520000000000003</v>
      </c>
      <c r="I173" s="183"/>
      <c r="J173" s="13"/>
      <c r="K173" s="13"/>
      <c r="L173" s="178"/>
      <c r="M173" s="184"/>
      <c r="N173" s="185"/>
      <c r="O173" s="185"/>
      <c r="P173" s="185"/>
      <c r="Q173" s="185"/>
      <c r="R173" s="185"/>
      <c r="S173" s="185"/>
      <c r="T173" s="18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0" t="s">
        <v>132</v>
      </c>
      <c r="AU173" s="180" t="s">
        <v>82</v>
      </c>
      <c r="AV173" s="13" t="s">
        <v>82</v>
      </c>
      <c r="AW173" s="13" t="s">
        <v>32</v>
      </c>
      <c r="AX173" s="13" t="s">
        <v>75</v>
      </c>
      <c r="AY173" s="180" t="s">
        <v>122</v>
      </c>
    </row>
    <row r="174" s="13" customFormat="1">
      <c r="A174" s="13"/>
      <c r="B174" s="178"/>
      <c r="C174" s="13"/>
      <c r="D174" s="179" t="s">
        <v>132</v>
      </c>
      <c r="E174" s="180" t="s">
        <v>1</v>
      </c>
      <c r="F174" s="181" t="s">
        <v>159</v>
      </c>
      <c r="G174" s="13"/>
      <c r="H174" s="182">
        <v>6</v>
      </c>
      <c r="I174" s="183"/>
      <c r="J174" s="13"/>
      <c r="K174" s="13"/>
      <c r="L174" s="178"/>
      <c r="M174" s="184"/>
      <c r="N174" s="185"/>
      <c r="O174" s="185"/>
      <c r="P174" s="185"/>
      <c r="Q174" s="185"/>
      <c r="R174" s="185"/>
      <c r="S174" s="185"/>
      <c r="T174" s="1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0" t="s">
        <v>132</v>
      </c>
      <c r="AU174" s="180" t="s">
        <v>82</v>
      </c>
      <c r="AV174" s="13" t="s">
        <v>82</v>
      </c>
      <c r="AW174" s="13" t="s">
        <v>32</v>
      </c>
      <c r="AX174" s="13" t="s">
        <v>75</v>
      </c>
      <c r="AY174" s="180" t="s">
        <v>122</v>
      </c>
    </row>
    <row r="175" s="15" customFormat="1">
      <c r="A175" s="15"/>
      <c r="B175" s="195"/>
      <c r="C175" s="15"/>
      <c r="D175" s="179" t="s">
        <v>132</v>
      </c>
      <c r="E175" s="196" t="s">
        <v>1</v>
      </c>
      <c r="F175" s="197" t="s">
        <v>234</v>
      </c>
      <c r="G175" s="15"/>
      <c r="H175" s="198">
        <v>10.352</v>
      </c>
      <c r="I175" s="199"/>
      <c r="J175" s="15"/>
      <c r="K175" s="15"/>
      <c r="L175" s="195"/>
      <c r="M175" s="200"/>
      <c r="N175" s="201"/>
      <c r="O175" s="201"/>
      <c r="P175" s="201"/>
      <c r="Q175" s="201"/>
      <c r="R175" s="201"/>
      <c r="S175" s="201"/>
      <c r="T175" s="20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196" t="s">
        <v>132</v>
      </c>
      <c r="AU175" s="196" t="s">
        <v>82</v>
      </c>
      <c r="AV175" s="15" t="s">
        <v>139</v>
      </c>
      <c r="AW175" s="15" t="s">
        <v>32</v>
      </c>
      <c r="AX175" s="15" t="s">
        <v>75</v>
      </c>
      <c r="AY175" s="196" t="s">
        <v>122</v>
      </c>
    </row>
    <row r="176" s="13" customFormat="1">
      <c r="A176" s="13"/>
      <c r="B176" s="178"/>
      <c r="C176" s="13"/>
      <c r="D176" s="179" t="s">
        <v>132</v>
      </c>
      <c r="E176" s="180" t="s">
        <v>1</v>
      </c>
      <c r="F176" s="181" t="s">
        <v>235</v>
      </c>
      <c r="G176" s="13"/>
      <c r="H176" s="182">
        <v>5.5499999999999998</v>
      </c>
      <c r="I176" s="183"/>
      <c r="J176" s="13"/>
      <c r="K176" s="13"/>
      <c r="L176" s="178"/>
      <c r="M176" s="184"/>
      <c r="N176" s="185"/>
      <c r="O176" s="185"/>
      <c r="P176" s="185"/>
      <c r="Q176" s="185"/>
      <c r="R176" s="185"/>
      <c r="S176" s="185"/>
      <c r="T176" s="18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0" t="s">
        <v>132</v>
      </c>
      <c r="AU176" s="180" t="s">
        <v>82</v>
      </c>
      <c r="AV176" s="13" t="s">
        <v>82</v>
      </c>
      <c r="AW176" s="13" t="s">
        <v>32</v>
      </c>
      <c r="AX176" s="13" t="s">
        <v>75</v>
      </c>
      <c r="AY176" s="180" t="s">
        <v>122</v>
      </c>
    </row>
    <row r="177" s="14" customFormat="1">
      <c r="A177" s="14"/>
      <c r="B177" s="187"/>
      <c r="C177" s="14"/>
      <c r="D177" s="179" t="s">
        <v>132</v>
      </c>
      <c r="E177" s="188" t="s">
        <v>1</v>
      </c>
      <c r="F177" s="189" t="s">
        <v>134</v>
      </c>
      <c r="G177" s="14"/>
      <c r="H177" s="190">
        <v>15.902000000000001</v>
      </c>
      <c r="I177" s="191"/>
      <c r="J177" s="14"/>
      <c r="K177" s="14"/>
      <c r="L177" s="187"/>
      <c r="M177" s="192"/>
      <c r="N177" s="193"/>
      <c r="O177" s="193"/>
      <c r="P177" s="193"/>
      <c r="Q177" s="193"/>
      <c r="R177" s="193"/>
      <c r="S177" s="193"/>
      <c r="T177" s="19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88" t="s">
        <v>132</v>
      </c>
      <c r="AU177" s="188" t="s">
        <v>82</v>
      </c>
      <c r="AV177" s="14" t="s">
        <v>130</v>
      </c>
      <c r="AW177" s="14" t="s">
        <v>32</v>
      </c>
      <c r="AX177" s="14" t="s">
        <v>80</v>
      </c>
      <c r="AY177" s="188" t="s">
        <v>122</v>
      </c>
    </row>
    <row r="178" s="2" customFormat="1" ht="24.15" customHeight="1">
      <c r="A178" s="37"/>
      <c r="B178" s="164"/>
      <c r="C178" s="165" t="s">
        <v>236</v>
      </c>
      <c r="D178" s="165" t="s">
        <v>125</v>
      </c>
      <c r="E178" s="166" t="s">
        <v>237</v>
      </c>
      <c r="F178" s="167" t="s">
        <v>238</v>
      </c>
      <c r="G178" s="168" t="s">
        <v>128</v>
      </c>
      <c r="H178" s="169">
        <v>5.5499999999999998</v>
      </c>
      <c r="I178" s="170"/>
      <c r="J178" s="171">
        <f>ROUND(I178*H178,2)</f>
        <v>0</v>
      </c>
      <c r="K178" s="167" t="s">
        <v>129</v>
      </c>
      <c r="L178" s="38"/>
      <c r="M178" s="172" t="s">
        <v>1</v>
      </c>
      <c r="N178" s="173" t="s">
        <v>40</v>
      </c>
      <c r="O178" s="76"/>
      <c r="P178" s="174">
        <f>O178*H178</f>
        <v>0</v>
      </c>
      <c r="Q178" s="174">
        <v>0</v>
      </c>
      <c r="R178" s="174">
        <f>Q178*H178</f>
        <v>0</v>
      </c>
      <c r="S178" s="174">
        <v>0.068000000000000005</v>
      </c>
      <c r="T178" s="175">
        <f>S178*H178</f>
        <v>0.37740000000000001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76" t="s">
        <v>130</v>
      </c>
      <c r="AT178" s="176" t="s">
        <v>125</v>
      </c>
      <c r="AU178" s="176" t="s">
        <v>82</v>
      </c>
      <c r="AY178" s="18" t="s">
        <v>122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8" t="s">
        <v>80</v>
      </c>
      <c r="BK178" s="177">
        <f>ROUND(I178*H178,2)</f>
        <v>0</v>
      </c>
      <c r="BL178" s="18" t="s">
        <v>130</v>
      </c>
      <c r="BM178" s="176" t="s">
        <v>239</v>
      </c>
    </row>
    <row r="179" s="13" customFormat="1">
      <c r="A179" s="13"/>
      <c r="B179" s="178"/>
      <c r="C179" s="13"/>
      <c r="D179" s="179" t="s">
        <v>132</v>
      </c>
      <c r="E179" s="180" t="s">
        <v>1</v>
      </c>
      <c r="F179" s="181" t="s">
        <v>240</v>
      </c>
      <c r="G179" s="13"/>
      <c r="H179" s="182">
        <v>5.5499999999999998</v>
      </c>
      <c r="I179" s="183"/>
      <c r="J179" s="13"/>
      <c r="K179" s="13"/>
      <c r="L179" s="178"/>
      <c r="M179" s="184"/>
      <c r="N179" s="185"/>
      <c r="O179" s="185"/>
      <c r="P179" s="185"/>
      <c r="Q179" s="185"/>
      <c r="R179" s="185"/>
      <c r="S179" s="185"/>
      <c r="T179" s="18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0" t="s">
        <v>132</v>
      </c>
      <c r="AU179" s="180" t="s">
        <v>82</v>
      </c>
      <c r="AV179" s="13" t="s">
        <v>82</v>
      </c>
      <c r="AW179" s="13" t="s">
        <v>32</v>
      </c>
      <c r="AX179" s="13" t="s">
        <v>80</v>
      </c>
      <c r="AY179" s="180" t="s">
        <v>122</v>
      </c>
    </row>
    <row r="180" s="12" customFormat="1" ht="22.8" customHeight="1">
      <c r="A180" s="12"/>
      <c r="B180" s="151"/>
      <c r="C180" s="12"/>
      <c r="D180" s="152" t="s">
        <v>74</v>
      </c>
      <c r="E180" s="162" t="s">
        <v>241</v>
      </c>
      <c r="F180" s="162" t="s">
        <v>242</v>
      </c>
      <c r="G180" s="12"/>
      <c r="H180" s="12"/>
      <c r="I180" s="154"/>
      <c r="J180" s="163">
        <f>BK180</f>
        <v>0</v>
      </c>
      <c r="K180" s="12"/>
      <c r="L180" s="151"/>
      <c r="M180" s="156"/>
      <c r="N180" s="157"/>
      <c r="O180" s="157"/>
      <c r="P180" s="158">
        <f>SUM(P181:P185)</f>
        <v>0</v>
      </c>
      <c r="Q180" s="157"/>
      <c r="R180" s="158">
        <f>SUM(R181:R185)</f>
        <v>0</v>
      </c>
      <c r="S180" s="157"/>
      <c r="T180" s="159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2" t="s">
        <v>80</v>
      </c>
      <c r="AT180" s="160" t="s">
        <v>74</v>
      </c>
      <c r="AU180" s="160" t="s">
        <v>80</v>
      </c>
      <c r="AY180" s="152" t="s">
        <v>122</v>
      </c>
      <c r="BK180" s="161">
        <f>SUM(BK181:BK185)</f>
        <v>0</v>
      </c>
    </row>
    <row r="181" s="2" customFormat="1" ht="24.15" customHeight="1">
      <c r="A181" s="37"/>
      <c r="B181" s="164"/>
      <c r="C181" s="165" t="s">
        <v>243</v>
      </c>
      <c r="D181" s="165" t="s">
        <v>125</v>
      </c>
      <c r="E181" s="166" t="s">
        <v>244</v>
      </c>
      <c r="F181" s="167" t="s">
        <v>245</v>
      </c>
      <c r="G181" s="168" t="s">
        <v>246</v>
      </c>
      <c r="H181" s="169">
        <v>2.2360000000000002</v>
      </c>
      <c r="I181" s="170"/>
      <c r="J181" s="171">
        <f>ROUND(I181*H181,2)</f>
        <v>0</v>
      </c>
      <c r="K181" s="167" t="s">
        <v>129</v>
      </c>
      <c r="L181" s="38"/>
      <c r="M181" s="172" t="s">
        <v>1</v>
      </c>
      <c r="N181" s="173" t="s">
        <v>40</v>
      </c>
      <c r="O181" s="76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76" t="s">
        <v>130</v>
      </c>
      <c r="AT181" s="176" t="s">
        <v>125</v>
      </c>
      <c r="AU181" s="176" t="s">
        <v>82</v>
      </c>
      <c r="AY181" s="18" t="s">
        <v>122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8" t="s">
        <v>80</v>
      </c>
      <c r="BK181" s="177">
        <f>ROUND(I181*H181,2)</f>
        <v>0</v>
      </c>
      <c r="BL181" s="18" t="s">
        <v>130</v>
      </c>
      <c r="BM181" s="176" t="s">
        <v>247</v>
      </c>
    </row>
    <row r="182" s="2" customFormat="1" ht="24.15" customHeight="1">
      <c r="A182" s="37"/>
      <c r="B182" s="164"/>
      <c r="C182" s="165" t="s">
        <v>248</v>
      </c>
      <c r="D182" s="165" t="s">
        <v>125</v>
      </c>
      <c r="E182" s="166" t="s">
        <v>249</v>
      </c>
      <c r="F182" s="167" t="s">
        <v>250</v>
      </c>
      <c r="G182" s="168" t="s">
        <v>246</v>
      </c>
      <c r="H182" s="169">
        <v>2.2360000000000002</v>
      </c>
      <c r="I182" s="170"/>
      <c r="J182" s="171">
        <f>ROUND(I182*H182,2)</f>
        <v>0</v>
      </c>
      <c r="K182" s="167" t="s">
        <v>129</v>
      </c>
      <c r="L182" s="38"/>
      <c r="M182" s="172" t="s">
        <v>1</v>
      </c>
      <c r="N182" s="173" t="s">
        <v>40</v>
      </c>
      <c r="O182" s="76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76" t="s">
        <v>130</v>
      </c>
      <c r="AT182" s="176" t="s">
        <v>125</v>
      </c>
      <c r="AU182" s="176" t="s">
        <v>82</v>
      </c>
      <c r="AY182" s="18" t="s">
        <v>122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8" t="s">
        <v>80</v>
      </c>
      <c r="BK182" s="177">
        <f>ROUND(I182*H182,2)</f>
        <v>0</v>
      </c>
      <c r="BL182" s="18" t="s">
        <v>130</v>
      </c>
      <c r="BM182" s="176" t="s">
        <v>251</v>
      </c>
    </row>
    <row r="183" s="2" customFormat="1" ht="24.15" customHeight="1">
      <c r="A183" s="37"/>
      <c r="B183" s="164"/>
      <c r="C183" s="165" t="s">
        <v>252</v>
      </c>
      <c r="D183" s="165" t="s">
        <v>125</v>
      </c>
      <c r="E183" s="166" t="s">
        <v>253</v>
      </c>
      <c r="F183" s="167" t="s">
        <v>254</v>
      </c>
      <c r="G183" s="168" t="s">
        <v>246</v>
      </c>
      <c r="H183" s="169">
        <v>42.484000000000002</v>
      </c>
      <c r="I183" s="170"/>
      <c r="J183" s="171">
        <f>ROUND(I183*H183,2)</f>
        <v>0</v>
      </c>
      <c r="K183" s="167" t="s">
        <v>129</v>
      </c>
      <c r="L183" s="38"/>
      <c r="M183" s="172" t="s">
        <v>1</v>
      </c>
      <c r="N183" s="173" t="s">
        <v>40</v>
      </c>
      <c r="O183" s="76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6" t="s">
        <v>130</v>
      </c>
      <c r="AT183" s="176" t="s">
        <v>125</v>
      </c>
      <c r="AU183" s="176" t="s">
        <v>82</v>
      </c>
      <c r="AY183" s="18" t="s">
        <v>122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8" t="s">
        <v>80</v>
      </c>
      <c r="BK183" s="177">
        <f>ROUND(I183*H183,2)</f>
        <v>0</v>
      </c>
      <c r="BL183" s="18" t="s">
        <v>130</v>
      </c>
      <c r="BM183" s="176" t="s">
        <v>255</v>
      </c>
    </row>
    <row r="184" s="13" customFormat="1">
      <c r="A184" s="13"/>
      <c r="B184" s="178"/>
      <c r="C184" s="13"/>
      <c r="D184" s="179" t="s">
        <v>132</v>
      </c>
      <c r="E184" s="13"/>
      <c r="F184" s="181" t="s">
        <v>256</v>
      </c>
      <c r="G184" s="13"/>
      <c r="H184" s="182">
        <v>42.484000000000002</v>
      </c>
      <c r="I184" s="183"/>
      <c r="J184" s="13"/>
      <c r="K184" s="13"/>
      <c r="L184" s="178"/>
      <c r="M184" s="184"/>
      <c r="N184" s="185"/>
      <c r="O184" s="185"/>
      <c r="P184" s="185"/>
      <c r="Q184" s="185"/>
      <c r="R184" s="185"/>
      <c r="S184" s="185"/>
      <c r="T184" s="18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0" t="s">
        <v>132</v>
      </c>
      <c r="AU184" s="180" t="s">
        <v>82</v>
      </c>
      <c r="AV184" s="13" t="s">
        <v>82</v>
      </c>
      <c r="AW184" s="13" t="s">
        <v>3</v>
      </c>
      <c r="AX184" s="13" t="s">
        <v>80</v>
      </c>
      <c r="AY184" s="180" t="s">
        <v>122</v>
      </c>
    </row>
    <row r="185" s="2" customFormat="1" ht="33" customHeight="1">
      <c r="A185" s="37"/>
      <c r="B185" s="164"/>
      <c r="C185" s="165" t="s">
        <v>257</v>
      </c>
      <c r="D185" s="165" t="s">
        <v>125</v>
      </c>
      <c r="E185" s="166" t="s">
        <v>258</v>
      </c>
      <c r="F185" s="167" t="s">
        <v>259</v>
      </c>
      <c r="G185" s="168" t="s">
        <v>246</v>
      </c>
      <c r="H185" s="169">
        <v>2.2360000000000002</v>
      </c>
      <c r="I185" s="170"/>
      <c r="J185" s="171">
        <f>ROUND(I185*H185,2)</f>
        <v>0</v>
      </c>
      <c r="K185" s="167" t="s">
        <v>129</v>
      </c>
      <c r="L185" s="38"/>
      <c r="M185" s="172" t="s">
        <v>1</v>
      </c>
      <c r="N185" s="173" t="s">
        <v>40</v>
      </c>
      <c r="O185" s="76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76" t="s">
        <v>130</v>
      </c>
      <c r="AT185" s="176" t="s">
        <v>125</v>
      </c>
      <c r="AU185" s="176" t="s">
        <v>82</v>
      </c>
      <c r="AY185" s="18" t="s">
        <v>122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8" t="s">
        <v>80</v>
      </c>
      <c r="BK185" s="177">
        <f>ROUND(I185*H185,2)</f>
        <v>0</v>
      </c>
      <c r="BL185" s="18" t="s">
        <v>130</v>
      </c>
      <c r="BM185" s="176" t="s">
        <v>260</v>
      </c>
    </row>
    <row r="186" s="12" customFormat="1" ht="22.8" customHeight="1">
      <c r="A186" s="12"/>
      <c r="B186" s="151"/>
      <c r="C186" s="12"/>
      <c r="D186" s="152" t="s">
        <v>74</v>
      </c>
      <c r="E186" s="162" t="s">
        <v>261</v>
      </c>
      <c r="F186" s="162" t="s">
        <v>262</v>
      </c>
      <c r="G186" s="12"/>
      <c r="H186" s="12"/>
      <c r="I186" s="154"/>
      <c r="J186" s="163">
        <f>BK186</f>
        <v>0</v>
      </c>
      <c r="K186" s="12"/>
      <c r="L186" s="151"/>
      <c r="M186" s="156"/>
      <c r="N186" s="157"/>
      <c r="O186" s="157"/>
      <c r="P186" s="158">
        <f>P187</f>
        <v>0</v>
      </c>
      <c r="Q186" s="157"/>
      <c r="R186" s="158">
        <f>R187</f>
        <v>0</v>
      </c>
      <c r="S186" s="157"/>
      <c r="T186" s="159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2" t="s">
        <v>80</v>
      </c>
      <c r="AT186" s="160" t="s">
        <v>74</v>
      </c>
      <c r="AU186" s="160" t="s">
        <v>80</v>
      </c>
      <c r="AY186" s="152" t="s">
        <v>122</v>
      </c>
      <c r="BK186" s="161">
        <f>BK187</f>
        <v>0</v>
      </c>
    </row>
    <row r="187" s="2" customFormat="1" ht="16.5" customHeight="1">
      <c r="A187" s="37"/>
      <c r="B187" s="164"/>
      <c r="C187" s="165" t="s">
        <v>263</v>
      </c>
      <c r="D187" s="165" t="s">
        <v>125</v>
      </c>
      <c r="E187" s="166" t="s">
        <v>264</v>
      </c>
      <c r="F187" s="167" t="s">
        <v>265</v>
      </c>
      <c r="G187" s="168" t="s">
        <v>246</v>
      </c>
      <c r="H187" s="169">
        <v>1.9690000000000001</v>
      </c>
      <c r="I187" s="170"/>
      <c r="J187" s="171">
        <f>ROUND(I187*H187,2)</f>
        <v>0</v>
      </c>
      <c r="K187" s="167" t="s">
        <v>129</v>
      </c>
      <c r="L187" s="38"/>
      <c r="M187" s="172" t="s">
        <v>1</v>
      </c>
      <c r="N187" s="173" t="s">
        <v>40</v>
      </c>
      <c r="O187" s="76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6" t="s">
        <v>130</v>
      </c>
      <c r="AT187" s="176" t="s">
        <v>125</v>
      </c>
      <c r="AU187" s="176" t="s">
        <v>82</v>
      </c>
      <c r="AY187" s="18" t="s">
        <v>122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8" t="s">
        <v>80</v>
      </c>
      <c r="BK187" s="177">
        <f>ROUND(I187*H187,2)</f>
        <v>0</v>
      </c>
      <c r="BL187" s="18" t="s">
        <v>130</v>
      </c>
      <c r="BM187" s="176" t="s">
        <v>266</v>
      </c>
    </row>
    <row r="188" s="12" customFormat="1" ht="25.92" customHeight="1">
      <c r="A188" s="12"/>
      <c r="B188" s="151"/>
      <c r="C188" s="12"/>
      <c r="D188" s="152" t="s">
        <v>74</v>
      </c>
      <c r="E188" s="153" t="s">
        <v>267</v>
      </c>
      <c r="F188" s="153" t="s">
        <v>268</v>
      </c>
      <c r="G188" s="12"/>
      <c r="H188" s="12"/>
      <c r="I188" s="154"/>
      <c r="J188" s="155">
        <f>BK188</f>
        <v>0</v>
      </c>
      <c r="K188" s="12"/>
      <c r="L188" s="151"/>
      <c r="M188" s="156"/>
      <c r="N188" s="157"/>
      <c r="O188" s="157"/>
      <c r="P188" s="158">
        <f>P189+P197+P207+P226+P239+P248+P261</f>
        <v>0</v>
      </c>
      <c r="Q188" s="157"/>
      <c r="R188" s="158">
        <f>R189+R197+R207+R226+R239+R248+R261</f>
        <v>1.7385645799999998</v>
      </c>
      <c r="S188" s="157"/>
      <c r="T188" s="159">
        <f>T189+T197+T207+T226+T239+T248+T261</f>
        <v>0.6147237000000001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2" t="s">
        <v>82</v>
      </c>
      <c r="AT188" s="160" t="s">
        <v>74</v>
      </c>
      <c r="AU188" s="160" t="s">
        <v>75</v>
      </c>
      <c r="AY188" s="152" t="s">
        <v>122</v>
      </c>
      <c r="BK188" s="161">
        <f>BK189+BK197+BK207+BK226+BK239+BK248+BK261</f>
        <v>0</v>
      </c>
    </row>
    <row r="189" s="12" customFormat="1" ht="22.8" customHeight="1">
      <c r="A189" s="12"/>
      <c r="B189" s="151"/>
      <c r="C189" s="12"/>
      <c r="D189" s="152" t="s">
        <v>74</v>
      </c>
      <c r="E189" s="162" t="s">
        <v>269</v>
      </c>
      <c r="F189" s="162" t="s">
        <v>270</v>
      </c>
      <c r="G189" s="12"/>
      <c r="H189" s="12"/>
      <c r="I189" s="154"/>
      <c r="J189" s="163">
        <f>BK189</f>
        <v>0</v>
      </c>
      <c r="K189" s="12"/>
      <c r="L189" s="151"/>
      <c r="M189" s="156"/>
      <c r="N189" s="157"/>
      <c r="O189" s="157"/>
      <c r="P189" s="158">
        <f>SUM(P190:P196)</f>
        <v>0</v>
      </c>
      <c r="Q189" s="157"/>
      <c r="R189" s="158">
        <f>SUM(R190:R196)</f>
        <v>0.1318</v>
      </c>
      <c r="S189" s="157"/>
      <c r="T189" s="159">
        <f>SUM(T190:T196)</f>
        <v>0.074980000000000005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2" t="s">
        <v>82</v>
      </c>
      <c r="AT189" s="160" t="s">
        <v>74</v>
      </c>
      <c r="AU189" s="160" t="s">
        <v>80</v>
      </c>
      <c r="AY189" s="152" t="s">
        <v>122</v>
      </c>
      <c r="BK189" s="161">
        <f>SUM(BK190:BK196)</f>
        <v>0</v>
      </c>
    </row>
    <row r="190" s="2" customFormat="1" ht="16.5" customHeight="1">
      <c r="A190" s="37"/>
      <c r="B190" s="164"/>
      <c r="C190" s="165" t="s">
        <v>271</v>
      </c>
      <c r="D190" s="165" t="s">
        <v>125</v>
      </c>
      <c r="E190" s="166" t="s">
        <v>272</v>
      </c>
      <c r="F190" s="167" t="s">
        <v>273</v>
      </c>
      <c r="G190" s="168" t="s">
        <v>198</v>
      </c>
      <c r="H190" s="169">
        <v>2</v>
      </c>
      <c r="I190" s="170"/>
      <c r="J190" s="171">
        <f>ROUND(I190*H190,2)</f>
        <v>0</v>
      </c>
      <c r="K190" s="167" t="s">
        <v>1</v>
      </c>
      <c r="L190" s="38"/>
      <c r="M190" s="172" t="s">
        <v>1</v>
      </c>
      <c r="N190" s="173" t="s">
        <v>40</v>
      </c>
      <c r="O190" s="76"/>
      <c r="P190" s="174">
        <f>O190*H190</f>
        <v>0</v>
      </c>
      <c r="Q190" s="174">
        <v>0.00010000000000000001</v>
      </c>
      <c r="R190" s="174">
        <f>Q190*H190</f>
        <v>0.00020000000000000001</v>
      </c>
      <c r="S190" s="174">
        <v>0.037490000000000002</v>
      </c>
      <c r="T190" s="175">
        <f>S190*H190</f>
        <v>0.074980000000000005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76" t="s">
        <v>200</v>
      </c>
      <c r="AT190" s="176" t="s">
        <v>125</v>
      </c>
      <c r="AU190" s="176" t="s">
        <v>82</v>
      </c>
      <c r="AY190" s="18" t="s">
        <v>122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8" t="s">
        <v>80</v>
      </c>
      <c r="BK190" s="177">
        <f>ROUND(I190*H190,2)</f>
        <v>0</v>
      </c>
      <c r="BL190" s="18" t="s">
        <v>200</v>
      </c>
      <c r="BM190" s="176" t="s">
        <v>274</v>
      </c>
    </row>
    <row r="191" s="2" customFormat="1" ht="24.15" customHeight="1">
      <c r="A191" s="37"/>
      <c r="B191" s="164"/>
      <c r="C191" s="165" t="s">
        <v>275</v>
      </c>
      <c r="D191" s="165" t="s">
        <v>125</v>
      </c>
      <c r="E191" s="166" t="s">
        <v>276</v>
      </c>
      <c r="F191" s="167" t="s">
        <v>277</v>
      </c>
      <c r="G191" s="168" t="s">
        <v>198</v>
      </c>
      <c r="H191" s="169">
        <v>2</v>
      </c>
      <c r="I191" s="170"/>
      <c r="J191" s="171">
        <f>ROUND(I191*H191,2)</f>
        <v>0</v>
      </c>
      <c r="K191" s="167" t="s">
        <v>1</v>
      </c>
      <c r="L191" s="38"/>
      <c r="M191" s="172" t="s">
        <v>1</v>
      </c>
      <c r="N191" s="173" t="s">
        <v>40</v>
      </c>
      <c r="O191" s="76"/>
      <c r="P191" s="174">
        <f>O191*H191</f>
        <v>0</v>
      </c>
      <c r="Q191" s="174">
        <v>0.065799999999999997</v>
      </c>
      <c r="R191" s="174">
        <f>Q191*H191</f>
        <v>0.1316</v>
      </c>
      <c r="S191" s="174">
        <v>0</v>
      </c>
      <c r="T191" s="17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6" t="s">
        <v>200</v>
      </c>
      <c r="AT191" s="176" t="s">
        <v>125</v>
      </c>
      <c r="AU191" s="176" t="s">
        <v>82</v>
      </c>
      <c r="AY191" s="18" t="s">
        <v>122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8" t="s">
        <v>80</v>
      </c>
      <c r="BK191" s="177">
        <f>ROUND(I191*H191,2)</f>
        <v>0</v>
      </c>
      <c r="BL191" s="18" t="s">
        <v>200</v>
      </c>
      <c r="BM191" s="176" t="s">
        <v>278</v>
      </c>
    </row>
    <row r="192" s="13" customFormat="1">
      <c r="A192" s="13"/>
      <c r="B192" s="178"/>
      <c r="C192" s="13"/>
      <c r="D192" s="179" t="s">
        <v>132</v>
      </c>
      <c r="E192" s="180" t="s">
        <v>1</v>
      </c>
      <c r="F192" s="181" t="s">
        <v>82</v>
      </c>
      <c r="G192" s="13"/>
      <c r="H192" s="182">
        <v>2</v>
      </c>
      <c r="I192" s="183"/>
      <c r="J192" s="13"/>
      <c r="K192" s="13"/>
      <c r="L192" s="178"/>
      <c r="M192" s="184"/>
      <c r="N192" s="185"/>
      <c r="O192" s="185"/>
      <c r="P192" s="185"/>
      <c r="Q192" s="185"/>
      <c r="R192" s="185"/>
      <c r="S192" s="185"/>
      <c r="T192" s="18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0" t="s">
        <v>132</v>
      </c>
      <c r="AU192" s="180" t="s">
        <v>82</v>
      </c>
      <c r="AV192" s="13" t="s">
        <v>82</v>
      </c>
      <c r="AW192" s="13" t="s">
        <v>32</v>
      </c>
      <c r="AX192" s="13" t="s">
        <v>80</v>
      </c>
      <c r="AY192" s="180" t="s">
        <v>122</v>
      </c>
    </row>
    <row r="193" s="2" customFormat="1" ht="16.5" customHeight="1">
      <c r="A193" s="37"/>
      <c r="B193" s="164"/>
      <c r="C193" s="165" t="s">
        <v>279</v>
      </c>
      <c r="D193" s="165" t="s">
        <v>125</v>
      </c>
      <c r="E193" s="166" t="s">
        <v>280</v>
      </c>
      <c r="F193" s="167" t="s">
        <v>281</v>
      </c>
      <c r="G193" s="168" t="s">
        <v>128</v>
      </c>
      <c r="H193" s="169">
        <v>40</v>
      </c>
      <c r="I193" s="170"/>
      <c r="J193" s="171">
        <f>ROUND(I193*H193,2)</f>
        <v>0</v>
      </c>
      <c r="K193" s="167" t="s">
        <v>129</v>
      </c>
      <c r="L193" s="38"/>
      <c r="M193" s="172" t="s">
        <v>1</v>
      </c>
      <c r="N193" s="173" t="s">
        <v>40</v>
      </c>
      <c r="O193" s="76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76" t="s">
        <v>200</v>
      </c>
      <c r="AT193" s="176" t="s">
        <v>125</v>
      </c>
      <c r="AU193" s="176" t="s">
        <v>82</v>
      </c>
      <c r="AY193" s="18" t="s">
        <v>122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8" t="s">
        <v>80</v>
      </c>
      <c r="BK193" s="177">
        <f>ROUND(I193*H193,2)</f>
        <v>0</v>
      </c>
      <c r="BL193" s="18" t="s">
        <v>200</v>
      </c>
      <c r="BM193" s="176" t="s">
        <v>282</v>
      </c>
    </row>
    <row r="194" s="2" customFormat="1" ht="16.5" customHeight="1">
      <c r="A194" s="37"/>
      <c r="B194" s="164"/>
      <c r="C194" s="165" t="s">
        <v>283</v>
      </c>
      <c r="D194" s="165" t="s">
        <v>125</v>
      </c>
      <c r="E194" s="166" t="s">
        <v>284</v>
      </c>
      <c r="F194" s="167" t="s">
        <v>285</v>
      </c>
      <c r="G194" s="168" t="s">
        <v>128</v>
      </c>
      <c r="H194" s="169">
        <v>40</v>
      </c>
      <c r="I194" s="170"/>
      <c r="J194" s="171">
        <f>ROUND(I194*H194,2)</f>
        <v>0</v>
      </c>
      <c r="K194" s="167" t="s">
        <v>129</v>
      </c>
      <c r="L194" s="38"/>
      <c r="M194" s="172" t="s">
        <v>1</v>
      </c>
      <c r="N194" s="173" t="s">
        <v>40</v>
      </c>
      <c r="O194" s="76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76" t="s">
        <v>200</v>
      </c>
      <c r="AT194" s="176" t="s">
        <v>125</v>
      </c>
      <c r="AU194" s="176" t="s">
        <v>82</v>
      </c>
      <c r="AY194" s="18" t="s">
        <v>122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80</v>
      </c>
      <c r="BK194" s="177">
        <f>ROUND(I194*H194,2)</f>
        <v>0</v>
      </c>
      <c r="BL194" s="18" t="s">
        <v>200</v>
      </c>
      <c r="BM194" s="176" t="s">
        <v>286</v>
      </c>
    </row>
    <row r="195" s="2" customFormat="1" ht="24.15" customHeight="1">
      <c r="A195" s="37"/>
      <c r="B195" s="164"/>
      <c r="C195" s="165" t="s">
        <v>287</v>
      </c>
      <c r="D195" s="165" t="s">
        <v>125</v>
      </c>
      <c r="E195" s="166" t="s">
        <v>288</v>
      </c>
      <c r="F195" s="167" t="s">
        <v>289</v>
      </c>
      <c r="G195" s="168" t="s">
        <v>246</v>
      </c>
      <c r="H195" s="169">
        <v>0.14999999999999999</v>
      </c>
      <c r="I195" s="170"/>
      <c r="J195" s="171">
        <f>ROUND(I195*H195,2)</f>
        <v>0</v>
      </c>
      <c r="K195" s="167" t="s">
        <v>129</v>
      </c>
      <c r="L195" s="38"/>
      <c r="M195" s="172" t="s">
        <v>1</v>
      </c>
      <c r="N195" s="173" t="s">
        <v>40</v>
      </c>
      <c r="O195" s="76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76" t="s">
        <v>200</v>
      </c>
      <c r="AT195" s="176" t="s">
        <v>125</v>
      </c>
      <c r="AU195" s="176" t="s">
        <v>82</v>
      </c>
      <c r="AY195" s="18" t="s">
        <v>122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8" t="s">
        <v>80</v>
      </c>
      <c r="BK195" s="177">
        <f>ROUND(I195*H195,2)</f>
        <v>0</v>
      </c>
      <c r="BL195" s="18" t="s">
        <v>200</v>
      </c>
      <c r="BM195" s="176" t="s">
        <v>290</v>
      </c>
    </row>
    <row r="196" s="2" customFormat="1" ht="24.15" customHeight="1">
      <c r="A196" s="37"/>
      <c r="B196" s="164"/>
      <c r="C196" s="165" t="s">
        <v>291</v>
      </c>
      <c r="D196" s="165" t="s">
        <v>125</v>
      </c>
      <c r="E196" s="166" t="s">
        <v>292</v>
      </c>
      <c r="F196" s="167" t="s">
        <v>293</v>
      </c>
      <c r="G196" s="168" t="s">
        <v>294</v>
      </c>
      <c r="H196" s="203"/>
      <c r="I196" s="170"/>
      <c r="J196" s="171">
        <f>ROUND(I196*H196,2)</f>
        <v>0</v>
      </c>
      <c r="K196" s="167" t="s">
        <v>129</v>
      </c>
      <c r="L196" s="38"/>
      <c r="M196" s="172" t="s">
        <v>1</v>
      </c>
      <c r="N196" s="173" t="s">
        <v>40</v>
      </c>
      <c r="O196" s="76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76" t="s">
        <v>200</v>
      </c>
      <c r="AT196" s="176" t="s">
        <v>125</v>
      </c>
      <c r="AU196" s="176" t="s">
        <v>82</v>
      </c>
      <c r="AY196" s="18" t="s">
        <v>122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8" t="s">
        <v>80</v>
      </c>
      <c r="BK196" s="177">
        <f>ROUND(I196*H196,2)</f>
        <v>0</v>
      </c>
      <c r="BL196" s="18" t="s">
        <v>200</v>
      </c>
      <c r="BM196" s="176" t="s">
        <v>295</v>
      </c>
    </row>
    <row r="197" s="12" customFormat="1" ht="22.8" customHeight="1">
      <c r="A197" s="12"/>
      <c r="B197" s="151"/>
      <c r="C197" s="12"/>
      <c r="D197" s="152" t="s">
        <v>74</v>
      </c>
      <c r="E197" s="162" t="s">
        <v>296</v>
      </c>
      <c r="F197" s="162" t="s">
        <v>297</v>
      </c>
      <c r="G197" s="12"/>
      <c r="H197" s="12"/>
      <c r="I197" s="154"/>
      <c r="J197" s="163">
        <f>BK197</f>
        <v>0</v>
      </c>
      <c r="K197" s="12"/>
      <c r="L197" s="151"/>
      <c r="M197" s="156"/>
      <c r="N197" s="157"/>
      <c r="O197" s="157"/>
      <c r="P197" s="158">
        <f>SUM(P198:P206)</f>
        <v>0</v>
      </c>
      <c r="Q197" s="157"/>
      <c r="R197" s="158">
        <f>SUM(R198:R206)</f>
        <v>0.26220000000000004</v>
      </c>
      <c r="S197" s="157"/>
      <c r="T197" s="159">
        <f>SUM(T198:T206)</f>
        <v>0.20705999999999999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2" t="s">
        <v>82</v>
      </c>
      <c r="AT197" s="160" t="s">
        <v>74</v>
      </c>
      <c r="AU197" s="160" t="s">
        <v>80</v>
      </c>
      <c r="AY197" s="152" t="s">
        <v>122</v>
      </c>
      <c r="BK197" s="161">
        <f>SUM(BK198:BK206)</f>
        <v>0</v>
      </c>
    </row>
    <row r="198" s="2" customFormat="1" ht="16.5" customHeight="1">
      <c r="A198" s="37"/>
      <c r="B198" s="164"/>
      <c r="C198" s="165" t="s">
        <v>298</v>
      </c>
      <c r="D198" s="165" t="s">
        <v>125</v>
      </c>
      <c r="E198" s="166" t="s">
        <v>299</v>
      </c>
      <c r="F198" s="167" t="s">
        <v>300</v>
      </c>
      <c r="G198" s="168" t="s">
        <v>128</v>
      </c>
      <c r="H198" s="169">
        <v>8.4000000000000004</v>
      </c>
      <c r="I198" s="170"/>
      <c r="J198" s="171">
        <f>ROUND(I198*H198,2)</f>
        <v>0</v>
      </c>
      <c r="K198" s="167" t="s">
        <v>1</v>
      </c>
      <c r="L198" s="38"/>
      <c r="M198" s="172" t="s">
        <v>1</v>
      </c>
      <c r="N198" s="173" t="s">
        <v>40</v>
      </c>
      <c r="O198" s="76"/>
      <c r="P198" s="174">
        <f>O198*H198</f>
        <v>0</v>
      </c>
      <c r="Q198" s="174">
        <v>0</v>
      </c>
      <c r="R198" s="174">
        <f>Q198*H198</f>
        <v>0</v>
      </c>
      <c r="S198" s="174">
        <v>0.024649999999999998</v>
      </c>
      <c r="T198" s="175">
        <f>S198*H198</f>
        <v>0.20705999999999999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76" t="s">
        <v>200</v>
      </c>
      <c r="AT198" s="176" t="s">
        <v>125</v>
      </c>
      <c r="AU198" s="176" t="s">
        <v>82</v>
      </c>
      <c r="AY198" s="18" t="s">
        <v>122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8" t="s">
        <v>80</v>
      </c>
      <c r="BK198" s="177">
        <f>ROUND(I198*H198,2)</f>
        <v>0</v>
      </c>
      <c r="BL198" s="18" t="s">
        <v>200</v>
      </c>
      <c r="BM198" s="176" t="s">
        <v>301</v>
      </c>
    </row>
    <row r="199" s="13" customFormat="1">
      <c r="A199" s="13"/>
      <c r="B199" s="178"/>
      <c r="C199" s="13"/>
      <c r="D199" s="179" t="s">
        <v>132</v>
      </c>
      <c r="E199" s="180" t="s">
        <v>1</v>
      </c>
      <c r="F199" s="181" t="s">
        <v>302</v>
      </c>
      <c r="G199" s="13"/>
      <c r="H199" s="182">
        <v>8.4000000000000004</v>
      </c>
      <c r="I199" s="183"/>
      <c r="J199" s="13"/>
      <c r="K199" s="13"/>
      <c r="L199" s="178"/>
      <c r="M199" s="184"/>
      <c r="N199" s="185"/>
      <c r="O199" s="185"/>
      <c r="P199" s="185"/>
      <c r="Q199" s="185"/>
      <c r="R199" s="185"/>
      <c r="S199" s="185"/>
      <c r="T199" s="18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0" t="s">
        <v>132</v>
      </c>
      <c r="AU199" s="180" t="s">
        <v>82</v>
      </c>
      <c r="AV199" s="13" t="s">
        <v>82</v>
      </c>
      <c r="AW199" s="13" t="s">
        <v>32</v>
      </c>
      <c r="AX199" s="13" t="s">
        <v>80</v>
      </c>
      <c r="AY199" s="180" t="s">
        <v>122</v>
      </c>
    </row>
    <row r="200" s="2" customFormat="1" ht="21.75" customHeight="1">
      <c r="A200" s="37"/>
      <c r="B200" s="164"/>
      <c r="C200" s="165" t="s">
        <v>303</v>
      </c>
      <c r="D200" s="165" t="s">
        <v>125</v>
      </c>
      <c r="E200" s="166" t="s">
        <v>304</v>
      </c>
      <c r="F200" s="167" t="s">
        <v>305</v>
      </c>
      <c r="G200" s="168" t="s">
        <v>215</v>
      </c>
      <c r="H200" s="169">
        <v>8.4000000000000004</v>
      </c>
      <c r="I200" s="170"/>
      <c r="J200" s="171">
        <f>ROUND(I200*H200,2)</f>
        <v>0</v>
      </c>
      <c r="K200" s="167" t="s">
        <v>1</v>
      </c>
      <c r="L200" s="38"/>
      <c r="M200" s="172" t="s">
        <v>1</v>
      </c>
      <c r="N200" s="173" t="s">
        <v>40</v>
      </c>
      <c r="O200" s="76"/>
      <c r="P200" s="174">
        <f>O200*H200</f>
        <v>0</v>
      </c>
      <c r="Q200" s="174">
        <v>0.023</v>
      </c>
      <c r="R200" s="174">
        <f>Q200*H200</f>
        <v>0.19320000000000001</v>
      </c>
      <c r="S200" s="174">
        <v>0</v>
      </c>
      <c r="T200" s="17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76" t="s">
        <v>200</v>
      </c>
      <c r="AT200" s="176" t="s">
        <v>125</v>
      </c>
      <c r="AU200" s="176" t="s">
        <v>82</v>
      </c>
      <c r="AY200" s="18" t="s">
        <v>122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8" t="s">
        <v>80</v>
      </c>
      <c r="BK200" s="177">
        <f>ROUND(I200*H200,2)</f>
        <v>0</v>
      </c>
      <c r="BL200" s="18" t="s">
        <v>200</v>
      </c>
      <c r="BM200" s="176" t="s">
        <v>306</v>
      </c>
    </row>
    <row r="201" s="13" customFormat="1">
      <c r="A201" s="13"/>
      <c r="B201" s="178"/>
      <c r="C201" s="13"/>
      <c r="D201" s="179" t="s">
        <v>132</v>
      </c>
      <c r="E201" s="180" t="s">
        <v>1</v>
      </c>
      <c r="F201" s="181" t="s">
        <v>302</v>
      </c>
      <c r="G201" s="13"/>
      <c r="H201" s="182">
        <v>8.4000000000000004</v>
      </c>
      <c r="I201" s="183"/>
      <c r="J201" s="13"/>
      <c r="K201" s="13"/>
      <c r="L201" s="178"/>
      <c r="M201" s="184"/>
      <c r="N201" s="185"/>
      <c r="O201" s="185"/>
      <c r="P201" s="185"/>
      <c r="Q201" s="185"/>
      <c r="R201" s="185"/>
      <c r="S201" s="185"/>
      <c r="T201" s="18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0" t="s">
        <v>132</v>
      </c>
      <c r="AU201" s="180" t="s">
        <v>82</v>
      </c>
      <c r="AV201" s="13" t="s">
        <v>82</v>
      </c>
      <c r="AW201" s="13" t="s">
        <v>32</v>
      </c>
      <c r="AX201" s="13" t="s">
        <v>80</v>
      </c>
      <c r="AY201" s="180" t="s">
        <v>122</v>
      </c>
    </row>
    <row r="202" s="2" customFormat="1" ht="16.5" customHeight="1">
      <c r="A202" s="37"/>
      <c r="B202" s="164"/>
      <c r="C202" s="165" t="s">
        <v>307</v>
      </c>
      <c r="D202" s="165" t="s">
        <v>125</v>
      </c>
      <c r="E202" s="166" t="s">
        <v>308</v>
      </c>
      <c r="F202" s="167" t="s">
        <v>309</v>
      </c>
      <c r="G202" s="168" t="s">
        <v>198</v>
      </c>
      <c r="H202" s="169">
        <v>2</v>
      </c>
      <c r="I202" s="170"/>
      <c r="J202" s="171">
        <f>ROUND(I202*H202,2)</f>
        <v>0</v>
      </c>
      <c r="K202" s="167" t="s">
        <v>1</v>
      </c>
      <c r="L202" s="38"/>
      <c r="M202" s="172" t="s">
        <v>1</v>
      </c>
      <c r="N202" s="173" t="s">
        <v>40</v>
      </c>
      <c r="O202" s="76"/>
      <c r="P202" s="174">
        <f>O202*H202</f>
        <v>0</v>
      </c>
      <c r="Q202" s="174">
        <v>0.023</v>
      </c>
      <c r="R202" s="174">
        <f>Q202*H202</f>
        <v>0.045999999999999999</v>
      </c>
      <c r="S202" s="174">
        <v>0</v>
      </c>
      <c r="T202" s="17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76" t="s">
        <v>200</v>
      </c>
      <c r="AT202" s="176" t="s">
        <v>125</v>
      </c>
      <c r="AU202" s="176" t="s">
        <v>82</v>
      </c>
      <c r="AY202" s="18" t="s">
        <v>122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8" t="s">
        <v>80</v>
      </c>
      <c r="BK202" s="177">
        <f>ROUND(I202*H202,2)</f>
        <v>0</v>
      </c>
      <c r="BL202" s="18" t="s">
        <v>200</v>
      </c>
      <c r="BM202" s="176" t="s">
        <v>310</v>
      </c>
    </row>
    <row r="203" s="13" customFormat="1">
      <c r="A203" s="13"/>
      <c r="B203" s="178"/>
      <c r="C203" s="13"/>
      <c r="D203" s="179" t="s">
        <v>132</v>
      </c>
      <c r="E203" s="180" t="s">
        <v>1</v>
      </c>
      <c r="F203" s="181" t="s">
        <v>82</v>
      </c>
      <c r="G203" s="13"/>
      <c r="H203" s="182">
        <v>2</v>
      </c>
      <c r="I203" s="183"/>
      <c r="J203" s="13"/>
      <c r="K203" s="13"/>
      <c r="L203" s="178"/>
      <c r="M203" s="184"/>
      <c r="N203" s="185"/>
      <c r="O203" s="185"/>
      <c r="P203" s="185"/>
      <c r="Q203" s="185"/>
      <c r="R203" s="185"/>
      <c r="S203" s="185"/>
      <c r="T203" s="1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0" t="s">
        <v>132</v>
      </c>
      <c r="AU203" s="180" t="s">
        <v>82</v>
      </c>
      <c r="AV203" s="13" t="s">
        <v>82</v>
      </c>
      <c r="AW203" s="13" t="s">
        <v>32</v>
      </c>
      <c r="AX203" s="13" t="s">
        <v>80</v>
      </c>
      <c r="AY203" s="180" t="s">
        <v>122</v>
      </c>
    </row>
    <row r="204" s="2" customFormat="1" ht="16.5" customHeight="1">
      <c r="A204" s="37"/>
      <c r="B204" s="164"/>
      <c r="C204" s="165" t="s">
        <v>311</v>
      </c>
      <c r="D204" s="165" t="s">
        <v>125</v>
      </c>
      <c r="E204" s="166" t="s">
        <v>312</v>
      </c>
      <c r="F204" s="167" t="s">
        <v>313</v>
      </c>
      <c r="G204" s="168" t="s">
        <v>198</v>
      </c>
      <c r="H204" s="169">
        <v>1</v>
      </c>
      <c r="I204" s="170"/>
      <c r="J204" s="171">
        <f>ROUND(I204*H204,2)</f>
        <v>0</v>
      </c>
      <c r="K204" s="167" t="s">
        <v>1</v>
      </c>
      <c r="L204" s="38"/>
      <c r="M204" s="172" t="s">
        <v>1</v>
      </c>
      <c r="N204" s="173" t="s">
        <v>40</v>
      </c>
      <c r="O204" s="76"/>
      <c r="P204" s="174">
        <f>O204*H204</f>
        <v>0</v>
      </c>
      <c r="Q204" s="174">
        <v>0.023</v>
      </c>
      <c r="R204" s="174">
        <f>Q204*H204</f>
        <v>0.023</v>
      </c>
      <c r="S204" s="174">
        <v>0</v>
      </c>
      <c r="T204" s="17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76" t="s">
        <v>200</v>
      </c>
      <c r="AT204" s="176" t="s">
        <v>125</v>
      </c>
      <c r="AU204" s="176" t="s">
        <v>82</v>
      </c>
      <c r="AY204" s="18" t="s">
        <v>122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8" t="s">
        <v>80</v>
      </c>
      <c r="BK204" s="177">
        <f>ROUND(I204*H204,2)</f>
        <v>0</v>
      </c>
      <c r="BL204" s="18" t="s">
        <v>200</v>
      </c>
      <c r="BM204" s="176" t="s">
        <v>314</v>
      </c>
    </row>
    <row r="205" s="13" customFormat="1">
      <c r="A205" s="13"/>
      <c r="B205" s="178"/>
      <c r="C205" s="13"/>
      <c r="D205" s="179" t="s">
        <v>132</v>
      </c>
      <c r="E205" s="180" t="s">
        <v>1</v>
      </c>
      <c r="F205" s="181" t="s">
        <v>80</v>
      </c>
      <c r="G205" s="13"/>
      <c r="H205" s="182">
        <v>1</v>
      </c>
      <c r="I205" s="183"/>
      <c r="J205" s="13"/>
      <c r="K205" s="13"/>
      <c r="L205" s="178"/>
      <c r="M205" s="184"/>
      <c r="N205" s="185"/>
      <c r="O205" s="185"/>
      <c r="P205" s="185"/>
      <c r="Q205" s="185"/>
      <c r="R205" s="185"/>
      <c r="S205" s="185"/>
      <c r="T205" s="18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0" t="s">
        <v>132</v>
      </c>
      <c r="AU205" s="180" t="s">
        <v>82</v>
      </c>
      <c r="AV205" s="13" t="s">
        <v>82</v>
      </c>
      <c r="AW205" s="13" t="s">
        <v>32</v>
      </c>
      <c r="AX205" s="13" t="s">
        <v>80</v>
      </c>
      <c r="AY205" s="180" t="s">
        <v>122</v>
      </c>
    </row>
    <row r="206" s="2" customFormat="1" ht="24.15" customHeight="1">
      <c r="A206" s="37"/>
      <c r="B206" s="164"/>
      <c r="C206" s="165" t="s">
        <v>315</v>
      </c>
      <c r="D206" s="165" t="s">
        <v>125</v>
      </c>
      <c r="E206" s="166" t="s">
        <v>316</v>
      </c>
      <c r="F206" s="167" t="s">
        <v>317</v>
      </c>
      <c r="G206" s="168" t="s">
        <v>294</v>
      </c>
      <c r="H206" s="203"/>
      <c r="I206" s="170"/>
      <c r="J206" s="171">
        <f>ROUND(I206*H206,2)</f>
        <v>0</v>
      </c>
      <c r="K206" s="167" t="s">
        <v>129</v>
      </c>
      <c r="L206" s="38"/>
      <c r="M206" s="172" t="s">
        <v>1</v>
      </c>
      <c r="N206" s="173" t="s">
        <v>40</v>
      </c>
      <c r="O206" s="76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76" t="s">
        <v>200</v>
      </c>
      <c r="AT206" s="176" t="s">
        <v>125</v>
      </c>
      <c r="AU206" s="176" t="s">
        <v>82</v>
      </c>
      <c r="AY206" s="18" t="s">
        <v>122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8" t="s">
        <v>80</v>
      </c>
      <c r="BK206" s="177">
        <f>ROUND(I206*H206,2)</f>
        <v>0</v>
      </c>
      <c r="BL206" s="18" t="s">
        <v>200</v>
      </c>
      <c r="BM206" s="176" t="s">
        <v>318</v>
      </c>
    </row>
    <row r="207" s="12" customFormat="1" ht="22.8" customHeight="1">
      <c r="A207" s="12"/>
      <c r="B207" s="151"/>
      <c r="C207" s="12"/>
      <c r="D207" s="152" t="s">
        <v>74</v>
      </c>
      <c r="E207" s="162" t="s">
        <v>319</v>
      </c>
      <c r="F207" s="162" t="s">
        <v>320</v>
      </c>
      <c r="G207" s="12"/>
      <c r="H207" s="12"/>
      <c r="I207" s="154"/>
      <c r="J207" s="163">
        <f>BK207</f>
        <v>0</v>
      </c>
      <c r="K207" s="12"/>
      <c r="L207" s="151"/>
      <c r="M207" s="156"/>
      <c r="N207" s="157"/>
      <c r="O207" s="157"/>
      <c r="P207" s="158">
        <f>SUM(P208:P225)</f>
        <v>0</v>
      </c>
      <c r="Q207" s="157"/>
      <c r="R207" s="158">
        <f>SUM(R208:R225)</f>
        <v>0.64636344999999984</v>
      </c>
      <c r="S207" s="157"/>
      <c r="T207" s="159">
        <f>SUM(T208:T225)</f>
        <v>0.23070300000000002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2" t="s">
        <v>82</v>
      </c>
      <c r="AT207" s="160" t="s">
        <v>74</v>
      </c>
      <c r="AU207" s="160" t="s">
        <v>80</v>
      </c>
      <c r="AY207" s="152" t="s">
        <v>122</v>
      </c>
      <c r="BK207" s="161">
        <f>SUM(BK208:BK225)</f>
        <v>0</v>
      </c>
    </row>
    <row r="208" s="2" customFormat="1" ht="24.15" customHeight="1">
      <c r="A208" s="37"/>
      <c r="B208" s="164"/>
      <c r="C208" s="165" t="s">
        <v>321</v>
      </c>
      <c r="D208" s="165" t="s">
        <v>125</v>
      </c>
      <c r="E208" s="166" t="s">
        <v>322</v>
      </c>
      <c r="F208" s="167" t="s">
        <v>323</v>
      </c>
      <c r="G208" s="168" t="s">
        <v>128</v>
      </c>
      <c r="H208" s="169">
        <v>71.643000000000001</v>
      </c>
      <c r="I208" s="170"/>
      <c r="J208" s="171">
        <f>ROUND(I208*H208,2)</f>
        <v>0</v>
      </c>
      <c r="K208" s="167" t="s">
        <v>129</v>
      </c>
      <c r="L208" s="38"/>
      <c r="M208" s="172" t="s">
        <v>1</v>
      </c>
      <c r="N208" s="173" t="s">
        <v>40</v>
      </c>
      <c r="O208" s="76"/>
      <c r="P208" s="174">
        <f>O208*H208</f>
        <v>0</v>
      </c>
      <c r="Q208" s="174">
        <v>0</v>
      </c>
      <c r="R208" s="174">
        <f>Q208*H208</f>
        <v>0</v>
      </c>
      <c r="S208" s="174">
        <v>0</v>
      </c>
      <c r="T208" s="17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76" t="s">
        <v>200</v>
      </c>
      <c r="AT208" s="176" t="s">
        <v>125</v>
      </c>
      <c r="AU208" s="176" t="s">
        <v>82</v>
      </c>
      <c r="AY208" s="18" t="s">
        <v>122</v>
      </c>
      <c r="BE208" s="177">
        <f>IF(N208="základní",J208,0)</f>
        <v>0</v>
      </c>
      <c r="BF208" s="177">
        <f>IF(N208="snížená",J208,0)</f>
        <v>0</v>
      </c>
      <c r="BG208" s="177">
        <f>IF(N208="zákl. přenesená",J208,0)</f>
        <v>0</v>
      </c>
      <c r="BH208" s="177">
        <f>IF(N208="sníž. přenesená",J208,0)</f>
        <v>0</v>
      </c>
      <c r="BI208" s="177">
        <f>IF(N208="nulová",J208,0)</f>
        <v>0</v>
      </c>
      <c r="BJ208" s="18" t="s">
        <v>80</v>
      </c>
      <c r="BK208" s="177">
        <f>ROUND(I208*H208,2)</f>
        <v>0</v>
      </c>
      <c r="BL208" s="18" t="s">
        <v>200</v>
      </c>
      <c r="BM208" s="176" t="s">
        <v>324</v>
      </c>
    </row>
    <row r="209" s="2" customFormat="1" ht="16.5" customHeight="1">
      <c r="A209" s="37"/>
      <c r="B209" s="164"/>
      <c r="C209" s="165" t="s">
        <v>325</v>
      </c>
      <c r="D209" s="165" t="s">
        <v>125</v>
      </c>
      <c r="E209" s="166" t="s">
        <v>326</v>
      </c>
      <c r="F209" s="167" t="s">
        <v>327</v>
      </c>
      <c r="G209" s="168" t="s">
        <v>128</v>
      </c>
      <c r="H209" s="169">
        <v>71.643000000000001</v>
      </c>
      <c r="I209" s="170"/>
      <c r="J209" s="171">
        <f>ROUND(I209*H209,2)</f>
        <v>0</v>
      </c>
      <c r="K209" s="167" t="s">
        <v>129</v>
      </c>
      <c r="L209" s="38"/>
      <c r="M209" s="172" t="s">
        <v>1</v>
      </c>
      <c r="N209" s="173" t="s">
        <v>40</v>
      </c>
      <c r="O209" s="76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76" t="s">
        <v>200</v>
      </c>
      <c r="AT209" s="176" t="s">
        <v>125</v>
      </c>
      <c r="AU209" s="176" t="s">
        <v>82</v>
      </c>
      <c r="AY209" s="18" t="s">
        <v>122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8" t="s">
        <v>80</v>
      </c>
      <c r="BK209" s="177">
        <f>ROUND(I209*H209,2)</f>
        <v>0</v>
      </c>
      <c r="BL209" s="18" t="s">
        <v>200</v>
      </c>
      <c r="BM209" s="176" t="s">
        <v>328</v>
      </c>
    </row>
    <row r="210" s="2" customFormat="1" ht="24.15" customHeight="1">
      <c r="A210" s="37"/>
      <c r="B210" s="164"/>
      <c r="C210" s="165" t="s">
        <v>329</v>
      </c>
      <c r="D210" s="165" t="s">
        <v>125</v>
      </c>
      <c r="E210" s="166" t="s">
        <v>330</v>
      </c>
      <c r="F210" s="167" t="s">
        <v>331</v>
      </c>
      <c r="G210" s="168" t="s">
        <v>128</v>
      </c>
      <c r="H210" s="169">
        <v>71.643000000000001</v>
      </c>
      <c r="I210" s="170"/>
      <c r="J210" s="171">
        <f>ROUND(I210*H210,2)</f>
        <v>0</v>
      </c>
      <c r="K210" s="167" t="s">
        <v>129</v>
      </c>
      <c r="L210" s="38"/>
      <c r="M210" s="172" t="s">
        <v>1</v>
      </c>
      <c r="N210" s="173" t="s">
        <v>40</v>
      </c>
      <c r="O210" s="76"/>
      <c r="P210" s="174">
        <f>O210*H210</f>
        <v>0</v>
      </c>
      <c r="Q210" s="174">
        <v>3.0000000000000001E-05</v>
      </c>
      <c r="R210" s="174">
        <f>Q210*H210</f>
        <v>0.0021492899999999999</v>
      </c>
      <c r="S210" s="174">
        <v>0</v>
      </c>
      <c r="T210" s="17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76" t="s">
        <v>200</v>
      </c>
      <c r="AT210" s="176" t="s">
        <v>125</v>
      </c>
      <c r="AU210" s="176" t="s">
        <v>82</v>
      </c>
      <c r="AY210" s="18" t="s">
        <v>122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8" t="s">
        <v>80</v>
      </c>
      <c r="BK210" s="177">
        <f>ROUND(I210*H210,2)</f>
        <v>0</v>
      </c>
      <c r="BL210" s="18" t="s">
        <v>200</v>
      </c>
      <c r="BM210" s="176" t="s">
        <v>332</v>
      </c>
    </row>
    <row r="211" s="2" customFormat="1" ht="24.15" customHeight="1">
      <c r="A211" s="37"/>
      <c r="B211" s="164"/>
      <c r="C211" s="165" t="s">
        <v>333</v>
      </c>
      <c r="D211" s="165" t="s">
        <v>125</v>
      </c>
      <c r="E211" s="166" t="s">
        <v>334</v>
      </c>
      <c r="F211" s="167" t="s">
        <v>335</v>
      </c>
      <c r="G211" s="168" t="s">
        <v>128</v>
      </c>
      <c r="H211" s="169">
        <v>71.643000000000001</v>
      </c>
      <c r="I211" s="170"/>
      <c r="J211" s="171">
        <f>ROUND(I211*H211,2)</f>
        <v>0</v>
      </c>
      <c r="K211" s="167" t="s">
        <v>129</v>
      </c>
      <c r="L211" s="38"/>
      <c r="M211" s="172" t="s">
        <v>1</v>
      </c>
      <c r="N211" s="173" t="s">
        <v>40</v>
      </c>
      <c r="O211" s="76"/>
      <c r="P211" s="174">
        <f>O211*H211</f>
        <v>0</v>
      </c>
      <c r="Q211" s="174">
        <v>0.0075799999999999999</v>
      </c>
      <c r="R211" s="174">
        <f>Q211*H211</f>
        <v>0.54305393999999996</v>
      </c>
      <c r="S211" s="174">
        <v>0</v>
      </c>
      <c r="T211" s="17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76" t="s">
        <v>200</v>
      </c>
      <c r="AT211" s="176" t="s">
        <v>125</v>
      </c>
      <c r="AU211" s="176" t="s">
        <v>82</v>
      </c>
      <c r="AY211" s="18" t="s">
        <v>122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8" t="s">
        <v>80</v>
      </c>
      <c r="BK211" s="177">
        <f>ROUND(I211*H211,2)</f>
        <v>0</v>
      </c>
      <c r="BL211" s="18" t="s">
        <v>200</v>
      </c>
      <c r="BM211" s="176" t="s">
        <v>336</v>
      </c>
    </row>
    <row r="212" s="2" customFormat="1" ht="16.5" customHeight="1">
      <c r="A212" s="37"/>
      <c r="B212" s="164"/>
      <c r="C212" s="165" t="s">
        <v>337</v>
      </c>
      <c r="D212" s="165" t="s">
        <v>125</v>
      </c>
      <c r="E212" s="166" t="s">
        <v>338</v>
      </c>
      <c r="F212" s="167" t="s">
        <v>339</v>
      </c>
      <c r="G212" s="168" t="s">
        <v>128</v>
      </c>
      <c r="H212" s="169">
        <v>71.643000000000001</v>
      </c>
      <c r="I212" s="170"/>
      <c r="J212" s="171">
        <f>ROUND(I212*H212,2)</f>
        <v>0</v>
      </c>
      <c r="K212" s="167" t="s">
        <v>1</v>
      </c>
      <c r="L212" s="38"/>
      <c r="M212" s="172" t="s">
        <v>1</v>
      </c>
      <c r="N212" s="173" t="s">
        <v>40</v>
      </c>
      <c r="O212" s="76"/>
      <c r="P212" s="174">
        <f>O212*H212</f>
        <v>0</v>
      </c>
      <c r="Q212" s="174">
        <v>0</v>
      </c>
      <c r="R212" s="174">
        <f>Q212*H212</f>
        <v>0</v>
      </c>
      <c r="S212" s="174">
        <v>0.0030000000000000001</v>
      </c>
      <c r="T212" s="175">
        <f>S212*H212</f>
        <v>0.21492900000000001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76" t="s">
        <v>200</v>
      </c>
      <c r="AT212" s="176" t="s">
        <v>125</v>
      </c>
      <c r="AU212" s="176" t="s">
        <v>82</v>
      </c>
      <c r="AY212" s="18" t="s">
        <v>122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8" t="s">
        <v>80</v>
      </c>
      <c r="BK212" s="177">
        <f>ROUND(I212*H212,2)</f>
        <v>0</v>
      </c>
      <c r="BL212" s="18" t="s">
        <v>200</v>
      </c>
      <c r="BM212" s="176" t="s">
        <v>340</v>
      </c>
    </row>
    <row r="213" s="13" customFormat="1">
      <c r="A213" s="13"/>
      <c r="B213" s="178"/>
      <c r="C213" s="13"/>
      <c r="D213" s="179" t="s">
        <v>132</v>
      </c>
      <c r="E213" s="180" t="s">
        <v>1</v>
      </c>
      <c r="F213" s="181" t="s">
        <v>341</v>
      </c>
      <c r="G213" s="13"/>
      <c r="H213" s="182">
        <v>29.873000000000001</v>
      </c>
      <c r="I213" s="183"/>
      <c r="J213" s="13"/>
      <c r="K213" s="13"/>
      <c r="L213" s="178"/>
      <c r="M213" s="184"/>
      <c r="N213" s="185"/>
      <c r="O213" s="185"/>
      <c r="P213" s="185"/>
      <c r="Q213" s="185"/>
      <c r="R213" s="185"/>
      <c r="S213" s="185"/>
      <c r="T213" s="18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0" t="s">
        <v>132</v>
      </c>
      <c r="AU213" s="180" t="s">
        <v>82</v>
      </c>
      <c r="AV213" s="13" t="s">
        <v>82</v>
      </c>
      <c r="AW213" s="13" t="s">
        <v>32</v>
      </c>
      <c r="AX213" s="13" t="s">
        <v>75</v>
      </c>
      <c r="AY213" s="180" t="s">
        <v>122</v>
      </c>
    </row>
    <row r="214" s="13" customFormat="1">
      <c r="A214" s="13"/>
      <c r="B214" s="178"/>
      <c r="C214" s="13"/>
      <c r="D214" s="179" t="s">
        <v>132</v>
      </c>
      <c r="E214" s="180" t="s">
        <v>1</v>
      </c>
      <c r="F214" s="181" t="s">
        <v>342</v>
      </c>
      <c r="G214" s="13"/>
      <c r="H214" s="182">
        <v>41.770000000000003</v>
      </c>
      <c r="I214" s="183"/>
      <c r="J214" s="13"/>
      <c r="K214" s="13"/>
      <c r="L214" s="178"/>
      <c r="M214" s="184"/>
      <c r="N214" s="185"/>
      <c r="O214" s="185"/>
      <c r="P214" s="185"/>
      <c r="Q214" s="185"/>
      <c r="R214" s="185"/>
      <c r="S214" s="185"/>
      <c r="T214" s="18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0" t="s">
        <v>132</v>
      </c>
      <c r="AU214" s="180" t="s">
        <v>82</v>
      </c>
      <c r="AV214" s="13" t="s">
        <v>82</v>
      </c>
      <c r="AW214" s="13" t="s">
        <v>32</v>
      </c>
      <c r="AX214" s="13" t="s">
        <v>75</v>
      </c>
      <c r="AY214" s="180" t="s">
        <v>122</v>
      </c>
    </row>
    <row r="215" s="14" customFormat="1">
      <c r="A215" s="14"/>
      <c r="B215" s="187"/>
      <c r="C215" s="14"/>
      <c r="D215" s="179" t="s">
        <v>132</v>
      </c>
      <c r="E215" s="188" t="s">
        <v>1</v>
      </c>
      <c r="F215" s="189" t="s">
        <v>134</v>
      </c>
      <c r="G215" s="14"/>
      <c r="H215" s="190">
        <v>71.643000000000001</v>
      </c>
      <c r="I215" s="191"/>
      <c r="J215" s="14"/>
      <c r="K215" s="14"/>
      <c r="L215" s="187"/>
      <c r="M215" s="192"/>
      <c r="N215" s="193"/>
      <c r="O215" s="193"/>
      <c r="P215" s="193"/>
      <c r="Q215" s="193"/>
      <c r="R215" s="193"/>
      <c r="S215" s="193"/>
      <c r="T215" s="19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88" t="s">
        <v>132</v>
      </c>
      <c r="AU215" s="188" t="s">
        <v>82</v>
      </c>
      <c r="AV215" s="14" t="s">
        <v>130</v>
      </c>
      <c r="AW215" s="14" t="s">
        <v>32</v>
      </c>
      <c r="AX215" s="14" t="s">
        <v>80</v>
      </c>
      <c r="AY215" s="188" t="s">
        <v>122</v>
      </c>
    </row>
    <row r="216" s="2" customFormat="1" ht="16.5" customHeight="1">
      <c r="A216" s="37"/>
      <c r="B216" s="164"/>
      <c r="C216" s="165" t="s">
        <v>343</v>
      </c>
      <c r="D216" s="165" t="s">
        <v>125</v>
      </c>
      <c r="E216" s="166" t="s">
        <v>344</v>
      </c>
      <c r="F216" s="167" t="s">
        <v>345</v>
      </c>
      <c r="G216" s="168" t="s">
        <v>128</v>
      </c>
      <c r="H216" s="169">
        <v>71.643000000000001</v>
      </c>
      <c r="I216" s="170"/>
      <c r="J216" s="171">
        <f>ROUND(I216*H216,2)</f>
        <v>0</v>
      </c>
      <c r="K216" s="167" t="s">
        <v>129</v>
      </c>
      <c r="L216" s="38"/>
      <c r="M216" s="172" t="s">
        <v>1</v>
      </c>
      <c r="N216" s="173" t="s">
        <v>40</v>
      </c>
      <c r="O216" s="76"/>
      <c r="P216" s="174">
        <f>O216*H216</f>
        <v>0</v>
      </c>
      <c r="Q216" s="174">
        <v>0.00050000000000000001</v>
      </c>
      <c r="R216" s="174">
        <f>Q216*H216</f>
        <v>0.035821499999999999</v>
      </c>
      <c r="S216" s="174">
        <v>0</v>
      </c>
      <c r="T216" s="17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76" t="s">
        <v>200</v>
      </c>
      <c r="AT216" s="176" t="s">
        <v>125</v>
      </c>
      <c r="AU216" s="176" t="s">
        <v>82</v>
      </c>
      <c r="AY216" s="18" t="s">
        <v>122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8" t="s">
        <v>80</v>
      </c>
      <c r="BK216" s="177">
        <f>ROUND(I216*H216,2)</f>
        <v>0</v>
      </c>
      <c r="BL216" s="18" t="s">
        <v>200</v>
      </c>
      <c r="BM216" s="176" t="s">
        <v>346</v>
      </c>
    </row>
    <row r="217" s="2" customFormat="1" ht="21.75" customHeight="1">
      <c r="A217" s="37"/>
      <c r="B217" s="164"/>
      <c r="C217" s="204" t="s">
        <v>347</v>
      </c>
      <c r="D217" s="204" t="s">
        <v>348</v>
      </c>
      <c r="E217" s="205" t="s">
        <v>349</v>
      </c>
      <c r="F217" s="206" t="s">
        <v>350</v>
      </c>
      <c r="G217" s="207" t="s">
        <v>128</v>
      </c>
      <c r="H217" s="208">
        <v>85.971999999999994</v>
      </c>
      <c r="I217" s="209"/>
      <c r="J217" s="210">
        <f>ROUND(I217*H217,2)</f>
        <v>0</v>
      </c>
      <c r="K217" s="206" t="s">
        <v>129</v>
      </c>
      <c r="L217" s="211"/>
      <c r="M217" s="212" t="s">
        <v>1</v>
      </c>
      <c r="N217" s="213" t="s">
        <v>40</v>
      </c>
      <c r="O217" s="76"/>
      <c r="P217" s="174">
        <f>O217*H217</f>
        <v>0</v>
      </c>
      <c r="Q217" s="174">
        <v>0.00076000000000000004</v>
      </c>
      <c r="R217" s="174">
        <f>Q217*H217</f>
        <v>0.065338720000000003</v>
      </c>
      <c r="S217" s="174">
        <v>0</v>
      </c>
      <c r="T217" s="17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76" t="s">
        <v>279</v>
      </c>
      <c r="AT217" s="176" t="s">
        <v>348</v>
      </c>
      <c r="AU217" s="176" t="s">
        <v>82</v>
      </c>
      <c r="AY217" s="18" t="s">
        <v>122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8" t="s">
        <v>80</v>
      </c>
      <c r="BK217" s="177">
        <f>ROUND(I217*H217,2)</f>
        <v>0</v>
      </c>
      <c r="BL217" s="18" t="s">
        <v>200</v>
      </c>
      <c r="BM217" s="176" t="s">
        <v>351</v>
      </c>
    </row>
    <row r="218" s="13" customFormat="1">
      <c r="A218" s="13"/>
      <c r="B218" s="178"/>
      <c r="C218" s="13"/>
      <c r="D218" s="179" t="s">
        <v>132</v>
      </c>
      <c r="E218" s="13"/>
      <c r="F218" s="181" t="s">
        <v>352</v>
      </c>
      <c r="G218" s="13"/>
      <c r="H218" s="182">
        <v>85.971999999999994</v>
      </c>
      <c r="I218" s="183"/>
      <c r="J218" s="13"/>
      <c r="K218" s="13"/>
      <c r="L218" s="178"/>
      <c r="M218" s="184"/>
      <c r="N218" s="185"/>
      <c r="O218" s="185"/>
      <c r="P218" s="185"/>
      <c r="Q218" s="185"/>
      <c r="R218" s="185"/>
      <c r="S218" s="185"/>
      <c r="T218" s="18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0" t="s">
        <v>132</v>
      </c>
      <c r="AU218" s="180" t="s">
        <v>82</v>
      </c>
      <c r="AV218" s="13" t="s">
        <v>82</v>
      </c>
      <c r="AW218" s="13" t="s">
        <v>3</v>
      </c>
      <c r="AX218" s="13" t="s">
        <v>80</v>
      </c>
      <c r="AY218" s="180" t="s">
        <v>122</v>
      </c>
    </row>
    <row r="219" s="2" customFormat="1" ht="16.5" customHeight="1">
      <c r="A219" s="37"/>
      <c r="B219" s="164"/>
      <c r="C219" s="165" t="s">
        <v>353</v>
      </c>
      <c r="D219" s="165" t="s">
        <v>125</v>
      </c>
      <c r="E219" s="166" t="s">
        <v>354</v>
      </c>
      <c r="F219" s="167" t="s">
        <v>355</v>
      </c>
      <c r="G219" s="168" t="s">
        <v>215</v>
      </c>
      <c r="H219" s="169">
        <v>52.579999999999998</v>
      </c>
      <c r="I219" s="170"/>
      <c r="J219" s="171">
        <f>ROUND(I219*H219,2)</f>
        <v>0</v>
      </c>
      <c r="K219" s="167" t="s">
        <v>129</v>
      </c>
      <c r="L219" s="38"/>
      <c r="M219" s="172" t="s">
        <v>1</v>
      </c>
      <c r="N219" s="173" t="s">
        <v>40</v>
      </c>
      <c r="O219" s="76"/>
      <c r="P219" s="174">
        <f>O219*H219</f>
        <v>0</v>
      </c>
      <c r="Q219" s="174">
        <v>0</v>
      </c>
      <c r="R219" s="174">
        <f>Q219*H219</f>
        <v>0</v>
      </c>
      <c r="S219" s="174">
        <v>0.00029999999999999997</v>
      </c>
      <c r="T219" s="175">
        <f>S219*H219</f>
        <v>0.015774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76" t="s">
        <v>200</v>
      </c>
      <c r="AT219" s="176" t="s">
        <v>125</v>
      </c>
      <c r="AU219" s="176" t="s">
        <v>82</v>
      </c>
      <c r="AY219" s="18" t="s">
        <v>122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8" t="s">
        <v>80</v>
      </c>
      <c r="BK219" s="177">
        <f>ROUND(I219*H219,2)</f>
        <v>0</v>
      </c>
      <c r="BL219" s="18" t="s">
        <v>200</v>
      </c>
      <c r="BM219" s="176" t="s">
        <v>356</v>
      </c>
    </row>
    <row r="220" s="13" customFormat="1">
      <c r="A220" s="13"/>
      <c r="B220" s="178"/>
      <c r="C220" s="13"/>
      <c r="D220" s="179" t="s">
        <v>132</v>
      </c>
      <c r="E220" s="180" t="s">
        <v>1</v>
      </c>
      <c r="F220" s="181" t="s">
        <v>357</v>
      </c>
      <c r="G220" s="13"/>
      <c r="H220" s="182">
        <v>25.02</v>
      </c>
      <c r="I220" s="183"/>
      <c r="J220" s="13"/>
      <c r="K220" s="13"/>
      <c r="L220" s="178"/>
      <c r="M220" s="184"/>
      <c r="N220" s="185"/>
      <c r="O220" s="185"/>
      <c r="P220" s="185"/>
      <c r="Q220" s="185"/>
      <c r="R220" s="185"/>
      <c r="S220" s="185"/>
      <c r="T220" s="18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0" t="s">
        <v>132</v>
      </c>
      <c r="AU220" s="180" t="s">
        <v>82</v>
      </c>
      <c r="AV220" s="13" t="s">
        <v>82</v>
      </c>
      <c r="AW220" s="13" t="s">
        <v>32</v>
      </c>
      <c r="AX220" s="13" t="s">
        <v>75</v>
      </c>
      <c r="AY220" s="180" t="s">
        <v>122</v>
      </c>
    </row>
    <row r="221" s="13" customFormat="1">
      <c r="A221" s="13"/>
      <c r="B221" s="178"/>
      <c r="C221" s="13"/>
      <c r="D221" s="179" t="s">
        <v>132</v>
      </c>
      <c r="E221" s="180" t="s">
        <v>1</v>
      </c>
      <c r="F221" s="181" t="s">
        <v>358</v>
      </c>
      <c r="G221" s="13"/>
      <c r="H221" s="182">
        <v>27.559999999999999</v>
      </c>
      <c r="I221" s="183"/>
      <c r="J221" s="13"/>
      <c r="K221" s="13"/>
      <c r="L221" s="178"/>
      <c r="M221" s="184"/>
      <c r="N221" s="185"/>
      <c r="O221" s="185"/>
      <c r="P221" s="185"/>
      <c r="Q221" s="185"/>
      <c r="R221" s="185"/>
      <c r="S221" s="185"/>
      <c r="T221" s="18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0" t="s">
        <v>132</v>
      </c>
      <c r="AU221" s="180" t="s">
        <v>82</v>
      </c>
      <c r="AV221" s="13" t="s">
        <v>82</v>
      </c>
      <c r="AW221" s="13" t="s">
        <v>32</v>
      </c>
      <c r="AX221" s="13" t="s">
        <v>75</v>
      </c>
      <c r="AY221" s="180" t="s">
        <v>122</v>
      </c>
    </row>
    <row r="222" s="14" customFormat="1">
      <c r="A222" s="14"/>
      <c r="B222" s="187"/>
      <c r="C222" s="14"/>
      <c r="D222" s="179" t="s">
        <v>132</v>
      </c>
      <c r="E222" s="188" t="s">
        <v>1</v>
      </c>
      <c r="F222" s="189" t="s">
        <v>134</v>
      </c>
      <c r="G222" s="14"/>
      <c r="H222" s="190">
        <v>52.579999999999998</v>
      </c>
      <c r="I222" s="191"/>
      <c r="J222" s="14"/>
      <c r="K222" s="14"/>
      <c r="L222" s="187"/>
      <c r="M222" s="192"/>
      <c r="N222" s="193"/>
      <c r="O222" s="193"/>
      <c r="P222" s="193"/>
      <c r="Q222" s="193"/>
      <c r="R222" s="193"/>
      <c r="S222" s="193"/>
      <c r="T222" s="19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88" t="s">
        <v>132</v>
      </c>
      <c r="AU222" s="188" t="s">
        <v>82</v>
      </c>
      <c r="AV222" s="14" t="s">
        <v>130</v>
      </c>
      <c r="AW222" s="14" t="s">
        <v>32</v>
      </c>
      <c r="AX222" s="14" t="s">
        <v>80</v>
      </c>
      <c r="AY222" s="188" t="s">
        <v>122</v>
      </c>
    </row>
    <row r="223" s="2" customFormat="1" ht="21.75" customHeight="1">
      <c r="A223" s="37"/>
      <c r="B223" s="164"/>
      <c r="C223" s="165" t="s">
        <v>359</v>
      </c>
      <c r="D223" s="165" t="s">
        <v>125</v>
      </c>
      <c r="E223" s="166" t="s">
        <v>360</v>
      </c>
      <c r="F223" s="167" t="s">
        <v>361</v>
      </c>
      <c r="G223" s="168" t="s">
        <v>215</v>
      </c>
      <c r="H223" s="169">
        <v>52.579999999999998</v>
      </c>
      <c r="I223" s="170"/>
      <c r="J223" s="171">
        <f>ROUND(I223*H223,2)</f>
        <v>0</v>
      </c>
      <c r="K223" s="167" t="s">
        <v>129</v>
      </c>
      <c r="L223" s="38"/>
      <c r="M223" s="172" t="s">
        <v>1</v>
      </c>
      <c r="N223" s="173" t="s">
        <v>40</v>
      </c>
      <c r="O223" s="76"/>
      <c r="P223" s="174">
        <f>O223*H223</f>
        <v>0</v>
      </c>
      <c r="Q223" s="174">
        <v>0</v>
      </c>
      <c r="R223" s="174">
        <f>Q223*H223</f>
        <v>0</v>
      </c>
      <c r="S223" s="174">
        <v>0</v>
      </c>
      <c r="T223" s="17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76" t="s">
        <v>200</v>
      </c>
      <c r="AT223" s="176" t="s">
        <v>125</v>
      </c>
      <c r="AU223" s="176" t="s">
        <v>82</v>
      </c>
      <c r="AY223" s="18" t="s">
        <v>122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8" t="s">
        <v>80</v>
      </c>
      <c r="BK223" s="177">
        <f>ROUND(I223*H223,2)</f>
        <v>0</v>
      </c>
      <c r="BL223" s="18" t="s">
        <v>200</v>
      </c>
      <c r="BM223" s="176" t="s">
        <v>362</v>
      </c>
    </row>
    <row r="224" s="13" customFormat="1">
      <c r="A224" s="13"/>
      <c r="B224" s="178"/>
      <c r="C224" s="13"/>
      <c r="D224" s="179" t="s">
        <v>132</v>
      </c>
      <c r="E224" s="13"/>
      <c r="F224" s="181" t="s">
        <v>363</v>
      </c>
      <c r="G224" s="13"/>
      <c r="H224" s="182">
        <v>52.579999999999998</v>
      </c>
      <c r="I224" s="183"/>
      <c r="J224" s="13"/>
      <c r="K224" s="13"/>
      <c r="L224" s="178"/>
      <c r="M224" s="184"/>
      <c r="N224" s="185"/>
      <c r="O224" s="185"/>
      <c r="P224" s="185"/>
      <c r="Q224" s="185"/>
      <c r="R224" s="185"/>
      <c r="S224" s="185"/>
      <c r="T224" s="18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0" t="s">
        <v>132</v>
      </c>
      <c r="AU224" s="180" t="s">
        <v>82</v>
      </c>
      <c r="AV224" s="13" t="s">
        <v>82</v>
      </c>
      <c r="AW224" s="13" t="s">
        <v>3</v>
      </c>
      <c r="AX224" s="13" t="s">
        <v>80</v>
      </c>
      <c r="AY224" s="180" t="s">
        <v>122</v>
      </c>
    </row>
    <row r="225" s="2" customFormat="1" ht="24.15" customHeight="1">
      <c r="A225" s="37"/>
      <c r="B225" s="164"/>
      <c r="C225" s="165" t="s">
        <v>364</v>
      </c>
      <c r="D225" s="165" t="s">
        <v>125</v>
      </c>
      <c r="E225" s="166" t="s">
        <v>365</v>
      </c>
      <c r="F225" s="167" t="s">
        <v>366</v>
      </c>
      <c r="G225" s="168" t="s">
        <v>294</v>
      </c>
      <c r="H225" s="203"/>
      <c r="I225" s="170"/>
      <c r="J225" s="171">
        <f>ROUND(I225*H225,2)</f>
        <v>0</v>
      </c>
      <c r="K225" s="167" t="s">
        <v>129</v>
      </c>
      <c r="L225" s="38"/>
      <c r="M225" s="172" t="s">
        <v>1</v>
      </c>
      <c r="N225" s="173" t="s">
        <v>40</v>
      </c>
      <c r="O225" s="76"/>
      <c r="P225" s="174">
        <f>O225*H225</f>
        <v>0</v>
      </c>
      <c r="Q225" s="174">
        <v>0</v>
      </c>
      <c r="R225" s="174">
        <f>Q225*H225</f>
        <v>0</v>
      </c>
      <c r="S225" s="174">
        <v>0</v>
      </c>
      <c r="T225" s="17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76" t="s">
        <v>200</v>
      </c>
      <c r="AT225" s="176" t="s">
        <v>125</v>
      </c>
      <c r="AU225" s="176" t="s">
        <v>82</v>
      </c>
      <c r="AY225" s="18" t="s">
        <v>122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8" t="s">
        <v>80</v>
      </c>
      <c r="BK225" s="177">
        <f>ROUND(I225*H225,2)</f>
        <v>0</v>
      </c>
      <c r="BL225" s="18" t="s">
        <v>200</v>
      </c>
      <c r="BM225" s="176" t="s">
        <v>367</v>
      </c>
    </row>
    <row r="226" s="12" customFormat="1" ht="22.8" customHeight="1">
      <c r="A226" s="12"/>
      <c r="B226" s="151"/>
      <c r="C226" s="12"/>
      <c r="D226" s="152" t="s">
        <v>74</v>
      </c>
      <c r="E226" s="162" t="s">
        <v>368</v>
      </c>
      <c r="F226" s="162" t="s">
        <v>369</v>
      </c>
      <c r="G226" s="12"/>
      <c r="H226" s="12"/>
      <c r="I226" s="154"/>
      <c r="J226" s="163">
        <f>BK226</f>
        <v>0</v>
      </c>
      <c r="K226" s="12"/>
      <c r="L226" s="151"/>
      <c r="M226" s="156"/>
      <c r="N226" s="157"/>
      <c r="O226" s="157"/>
      <c r="P226" s="158">
        <f>SUM(P227:P238)</f>
        <v>0</v>
      </c>
      <c r="Q226" s="157"/>
      <c r="R226" s="158">
        <f>SUM(R227:R238)</f>
        <v>0.16649999999999998</v>
      </c>
      <c r="S226" s="157"/>
      <c r="T226" s="159">
        <f>SUM(T227:T238)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52" t="s">
        <v>82</v>
      </c>
      <c r="AT226" s="160" t="s">
        <v>74</v>
      </c>
      <c r="AU226" s="160" t="s">
        <v>80</v>
      </c>
      <c r="AY226" s="152" t="s">
        <v>122</v>
      </c>
      <c r="BK226" s="161">
        <f>SUM(BK227:BK238)</f>
        <v>0</v>
      </c>
    </row>
    <row r="227" s="2" customFormat="1" ht="16.5" customHeight="1">
      <c r="A227" s="37"/>
      <c r="B227" s="164"/>
      <c r="C227" s="165" t="s">
        <v>370</v>
      </c>
      <c r="D227" s="165" t="s">
        <v>125</v>
      </c>
      <c r="E227" s="166" t="s">
        <v>371</v>
      </c>
      <c r="F227" s="167" t="s">
        <v>372</v>
      </c>
      <c r="G227" s="168" t="s">
        <v>128</v>
      </c>
      <c r="H227" s="169">
        <v>4.5</v>
      </c>
      <c r="I227" s="170"/>
      <c r="J227" s="171">
        <f>ROUND(I227*H227,2)</f>
        <v>0</v>
      </c>
      <c r="K227" s="167" t="s">
        <v>129</v>
      </c>
      <c r="L227" s="38"/>
      <c r="M227" s="172" t="s">
        <v>1</v>
      </c>
      <c r="N227" s="173" t="s">
        <v>40</v>
      </c>
      <c r="O227" s="76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76" t="s">
        <v>200</v>
      </c>
      <c r="AT227" s="176" t="s">
        <v>125</v>
      </c>
      <c r="AU227" s="176" t="s">
        <v>82</v>
      </c>
      <c r="AY227" s="18" t="s">
        <v>122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8" t="s">
        <v>80</v>
      </c>
      <c r="BK227" s="177">
        <f>ROUND(I227*H227,2)</f>
        <v>0</v>
      </c>
      <c r="BL227" s="18" t="s">
        <v>200</v>
      </c>
      <c r="BM227" s="176" t="s">
        <v>373</v>
      </c>
    </row>
    <row r="228" s="13" customFormat="1">
      <c r="A228" s="13"/>
      <c r="B228" s="178"/>
      <c r="C228" s="13"/>
      <c r="D228" s="179" t="s">
        <v>132</v>
      </c>
      <c r="E228" s="180" t="s">
        <v>1</v>
      </c>
      <c r="F228" s="181" t="s">
        <v>374</v>
      </c>
      <c r="G228" s="13"/>
      <c r="H228" s="182">
        <v>4.5</v>
      </c>
      <c r="I228" s="183"/>
      <c r="J228" s="13"/>
      <c r="K228" s="13"/>
      <c r="L228" s="178"/>
      <c r="M228" s="184"/>
      <c r="N228" s="185"/>
      <c r="O228" s="185"/>
      <c r="P228" s="185"/>
      <c r="Q228" s="185"/>
      <c r="R228" s="185"/>
      <c r="S228" s="185"/>
      <c r="T228" s="18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0" t="s">
        <v>132</v>
      </c>
      <c r="AU228" s="180" t="s">
        <v>82</v>
      </c>
      <c r="AV228" s="13" t="s">
        <v>82</v>
      </c>
      <c r="AW228" s="13" t="s">
        <v>32</v>
      </c>
      <c r="AX228" s="13" t="s">
        <v>80</v>
      </c>
      <c r="AY228" s="180" t="s">
        <v>122</v>
      </c>
    </row>
    <row r="229" s="2" customFormat="1" ht="16.5" customHeight="1">
      <c r="A229" s="37"/>
      <c r="B229" s="164"/>
      <c r="C229" s="165" t="s">
        <v>375</v>
      </c>
      <c r="D229" s="165" t="s">
        <v>125</v>
      </c>
      <c r="E229" s="166" t="s">
        <v>376</v>
      </c>
      <c r="F229" s="167" t="s">
        <v>377</v>
      </c>
      <c r="G229" s="168" t="s">
        <v>128</v>
      </c>
      <c r="H229" s="169">
        <v>4.5</v>
      </c>
      <c r="I229" s="170"/>
      <c r="J229" s="171">
        <f>ROUND(I229*H229,2)</f>
        <v>0</v>
      </c>
      <c r="K229" s="167" t="s">
        <v>129</v>
      </c>
      <c r="L229" s="38"/>
      <c r="M229" s="172" t="s">
        <v>1</v>
      </c>
      <c r="N229" s="173" t="s">
        <v>40</v>
      </c>
      <c r="O229" s="76"/>
      <c r="P229" s="174">
        <f>O229*H229</f>
        <v>0</v>
      </c>
      <c r="Q229" s="174">
        <v>0.00029999999999999997</v>
      </c>
      <c r="R229" s="174">
        <f>Q229*H229</f>
        <v>0.0013499999999999999</v>
      </c>
      <c r="S229" s="174">
        <v>0</v>
      </c>
      <c r="T229" s="17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76" t="s">
        <v>200</v>
      </c>
      <c r="AT229" s="176" t="s">
        <v>125</v>
      </c>
      <c r="AU229" s="176" t="s">
        <v>82</v>
      </c>
      <c r="AY229" s="18" t="s">
        <v>122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8" t="s">
        <v>80</v>
      </c>
      <c r="BK229" s="177">
        <f>ROUND(I229*H229,2)</f>
        <v>0</v>
      </c>
      <c r="BL229" s="18" t="s">
        <v>200</v>
      </c>
      <c r="BM229" s="176" t="s">
        <v>378</v>
      </c>
    </row>
    <row r="230" s="2" customFormat="1" ht="16.5" customHeight="1">
      <c r="A230" s="37"/>
      <c r="B230" s="164"/>
      <c r="C230" s="165" t="s">
        <v>379</v>
      </c>
      <c r="D230" s="165" t="s">
        <v>125</v>
      </c>
      <c r="E230" s="166" t="s">
        <v>380</v>
      </c>
      <c r="F230" s="167" t="s">
        <v>381</v>
      </c>
      <c r="G230" s="168" t="s">
        <v>128</v>
      </c>
      <c r="H230" s="169">
        <v>4.5</v>
      </c>
      <c r="I230" s="170"/>
      <c r="J230" s="171">
        <f>ROUND(I230*H230,2)</f>
        <v>0</v>
      </c>
      <c r="K230" s="167" t="s">
        <v>129</v>
      </c>
      <c r="L230" s="38"/>
      <c r="M230" s="172" t="s">
        <v>1</v>
      </c>
      <c r="N230" s="173" t="s">
        <v>40</v>
      </c>
      <c r="O230" s="76"/>
      <c r="P230" s="174">
        <f>O230*H230</f>
        <v>0</v>
      </c>
      <c r="Q230" s="174">
        <v>0.0044999999999999997</v>
      </c>
      <c r="R230" s="174">
        <f>Q230*H230</f>
        <v>0.020249999999999997</v>
      </c>
      <c r="S230" s="174">
        <v>0</v>
      </c>
      <c r="T230" s="17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76" t="s">
        <v>200</v>
      </c>
      <c r="AT230" s="176" t="s">
        <v>125</v>
      </c>
      <c r="AU230" s="176" t="s">
        <v>82</v>
      </c>
      <c r="AY230" s="18" t="s">
        <v>122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8" t="s">
        <v>80</v>
      </c>
      <c r="BK230" s="177">
        <f>ROUND(I230*H230,2)</f>
        <v>0</v>
      </c>
      <c r="BL230" s="18" t="s">
        <v>200</v>
      </c>
      <c r="BM230" s="176" t="s">
        <v>382</v>
      </c>
    </row>
    <row r="231" s="2" customFormat="1" ht="16.5" customHeight="1">
      <c r="A231" s="37"/>
      <c r="B231" s="164"/>
      <c r="C231" s="165" t="s">
        <v>383</v>
      </c>
      <c r="D231" s="165" t="s">
        <v>125</v>
      </c>
      <c r="E231" s="166" t="s">
        <v>384</v>
      </c>
      <c r="F231" s="167" t="s">
        <v>385</v>
      </c>
      <c r="G231" s="168" t="s">
        <v>215</v>
      </c>
      <c r="H231" s="169">
        <v>4.5</v>
      </c>
      <c r="I231" s="170"/>
      <c r="J231" s="171">
        <f>ROUND(I231*H231,2)</f>
        <v>0</v>
      </c>
      <c r="K231" s="167" t="s">
        <v>129</v>
      </c>
      <c r="L231" s="38"/>
      <c r="M231" s="172" t="s">
        <v>1</v>
      </c>
      <c r="N231" s="173" t="s">
        <v>40</v>
      </c>
      <c r="O231" s="76"/>
      <c r="P231" s="174">
        <f>O231*H231</f>
        <v>0</v>
      </c>
      <c r="Q231" s="174">
        <v>0.00020000000000000001</v>
      </c>
      <c r="R231" s="174">
        <f>Q231*H231</f>
        <v>0.00090000000000000008</v>
      </c>
      <c r="S231" s="174">
        <v>0</v>
      </c>
      <c r="T231" s="17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76" t="s">
        <v>200</v>
      </c>
      <c r="AT231" s="176" t="s">
        <v>125</v>
      </c>
      <c r="AU231" s="176" t="s">
        <v>82</v>
      </c>
      <c r="AY231" s="18" t="s">
        <v>122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8" t="s">
        <v>80</v>
      </c>
      <c r="BK231" s="177">
        <f>ROUND(I231*H231,2)</f>
        <v>0</v>
      </c>
      <c r="BL231" s="18" t="s">
        <v>200</v>
      </c>
      <c r="BM231" s="176" t="s">
        <v>386</v>
      </c>
    </row>
    <row r="232" s="13" customFormat="1">
      <c r="A232" s="13"/>
      <c r="B232" s="178"/>
      <c r="C232" s="13"/>
      <c r="D232" s="179" t="s">
        <v>132</v>
      </c>
      <c r="E232" s="180" t="s">
        <v>1</v>
      </c>
      <c r="F232" s="181" t="s">
        <v>387</v>
      </c>
      <c r="G232" s="13"/>
      <c r="H232" s="182">
        <v>4.5</v>
      </c>
      <c r="I232" s="183"/>
      <c r="J232" s="13"/>
      <c r="K232" s="13"/>
      <c r="L232" s="178"/>
      <c r="M232" s="184"/>
      <c r="N232" s="185"/>
      <c r="O232" s="185"/>
      <c r="P232" s="185"/>
      <c r="Q232" s="185"/>
      <c r="R232" s="185"/>
      <c r="S232" s="185"/>
      <c r="T232" s="18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0" t="s">
        <v>132</v>
      </c>
      <c r="AU232" s="180" t="s">
        <v>82</v>
      </c>
      <c r="AV232" s="13" t="s">
        <v>82</v>
      </c>
      <c r="AW232" s="13" t="s">
        <v>32</v>
      </c>
      <c r="AX232" s="13" t="s">
        <v>80</v>
      </c>
      <c r="AY232" s="180" t="s">
        <v>122</v>
      </c>
    </row>
    <row r="233" s="2" customFormat="1" ht="37.8" customHeight="1">
      <c r="A233" s="37"/>
      <c r="B233" s="164"/>
      <c r="C233" s="165" t="s">
        <v>388</v>
      </c>
      <c r="D233" s="165" t="s">
        <v>125</v>
      </c>
      <c r="E233" s="166" t="s">
        <v>389</v>
      </c>
      <c r="F233" s="167" t="s">
        <v>390</v>
      </c>
      <c r="G233" s="168" t="s">
        <v>128</v>
      </c>
      <c r="H233" s="169">
        <v>4.5</v>
      </c>
      <c r="I233" s="170"/>
      <c r="J233" s="171">
        <f>ROUND(I233*H233,2)</f>
        <v>0</v>
      </c>
      <c r="K233" s="167" t="s">
        <v>129</v>
      </c>
      <c r="L233" s="38"/>
      <c r="M233" s="172" t="s">
        <v>1</v>
      </c>
      <c r="N233" s="173" t="s">
        <v>40</v>
      </c>
      <c r="O233" s="76"/>
      <c r="P233" s="174">
        <f>O233*H233</f>
        <v>0</v>
      </c>
      <c r="Q233" s="174">
        <v>0.0089999999999999993</v>
      </c>
      <c r="R233" s="174">
        <f>Q233*H233</f>
        <v>0.040499999999999994</v>
      </c>
      <c r="S233" s="174">
        <v>0</v>
      </c>
      <c r="T233" s="17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76" t="s">
        <v>200</v>
      </c>
      <c r="AT233" s="176" t="s">
        <v>125</v>
      </c>
      <c r="AU233" s="176" t="s">
        <v>82</v>
      </c>
      <c r="AY233" s="18" t="s">
        <v>122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8" t="s">
        <v>80</v>
      </c>
      <c r="BK233" s="177">
        <f>ROUND(I233*H233,2)</f>
        <v>0</v>
      </c>
      <c r="BL233" s="18" t="s">
        <v>200</v>
      </c>
      <c r="BM233" s="176" t="s">
        <v>391</v>
      </c>
    </row>
    <row r="234" s="2" customFormat="1" ht="24.15" customHeight="1">
      <c r="A234" s="37"/>
      <c r="B234" s="164"/>
      <c r="C234" s="204" t="s">
        <v>392</v>
      </c>
      <c r="D234" s="204" t="s">
        <v>348</v>
      </c>
      <c r="E234" s="205" t="s">
        <v>393</v>
      </c>
      <c r="F234" s="206" t="s">
        <v>394</v>
      </c>
      <c r="G234" s="207" t="s">
        <v>128</v>
      </c>
      <c r="H234" s="208">
        <v>5.1749999999999998</v>
      </c>
      <c r="I234" s="209"/>
      <c r="J234" s="210">
        <f>ROUND(I234*H234,2)</f>
        <v>0</v>
      </c>
      <c r="K234" s="206" t="s">
        <v>129</v>
      </c>
      <c r="L234" s="211"/>
      <c r="M234" s="212" t="s">
        <v>1</v>
      </c>
      <c r="N234" s="213" t="s">
        <v>40</v>
      </c>
      <c r="O234" s="76"/>
      <c r="P234" s="174">
        <f>O234*H234</f>
        <v>0</v>
      </c>
      <c r="Q234" s="174">
        <v>0.02</v>
      </c>
      <c r="R234" s="174">
        <f>Q234*H234</f>
        <v>0.1035</v>
      </c>
      <c r="S234" s="174">
        <v>0</v>
      </c>
      <c r="T234" s="17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76" t="s">
        <v>279</v>
      </c>
      <c r="AT234" s="176" t="s">
        <v>348</v>
      </c>
      <c r="AU234" s="176" t="s">
        <v>82</v>
      </c>
      <c r="AY234" s="18" t="s">
        <v>122</v>
      </c>
      <c r="BE234" s="177">
        <f>IF(N234="základní",J234,0)</f>
        <v>0</v>
      </c>
      <c r="BF234" s="177">
        <f>IF(N234="snížená",J234,0)</f>
        <v>0</v>
      </c>
      <c r="BG234" s="177">
        <f>IF(N234="zákl. přenesená",J234,0)</f>
        <v>0</v>
      </c>
      <c r="BH234" s="177">
        <f>IF(N234="sníž. přenesená",J234,0)</f>
        <v>0</v>
      </c>
      <c r="BI234" s="177">
        <f>IF(N234="nulová",J234,0)</f>
        <v>0</v>
      </c>
      <c r="BJ234" s="18" t="s">
        <v>80</v>
      </c>
      <c r="BK234" s="177">
        <f>ROUND(I234*H234,2)</f>
        <v>0</v>
      </c>
      <c r="BL234" s="18" t="s">
        <v>200</v>
      </c>
      <c r="BM234" s="176" t="s">
        <v>395</v>
      </c>
    </row>
    <row r="235" s="13" customFormat="1">
      <c r="A235" s="13"/>
      <c r="B235" s="178"/>
      <c r="C235" s="13"/>
      <c r="D235" s="179" t="s">
        <v>132</v>
      </c>
      <c r="E235" s="13"/>
      <c r="F235" s="181" t="s">
        <v>396</v>
      </c>
      <c r="G235" s="13"/>
      <c r="H235" s="182">
        <v>5.1749999999999998</v>
      </c>
      <c r="I235" s="183"/>
      <c r="J235" s="13"/>
      <c r="K235" s="13"/>
      <c r="L235" s="178"/>
      <c r="M235" s="184"/>
      <c r="N235" s="185"/>
      <c r="O235" s="185"/>
      <c r="P235" s="185"/>
      <c r="Q235" s="185"/>
      <c r="R235" s="185"/>
      <c r="S235" s="185"/>
      <c r="T235" s="18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0" t="s">
        <v>132</v>
      </c>
      <c r="AU235" s="180" t="s">
        <v>82</v>
      </c>
      <c r="AV235" s="13" t="s">
        <v>82</v>
      </c>
      <c r="AW235" s="13" t="s">
        <v>3</v>
      </c>
      <c r="AX235" s="13" t="s">
        <v>80</v>
      </c>
      <c r="AY235" s="180" t="s">
        <v>122</v>
      </c>
    </row>
    <row r="236" s="2" customFormat="1" ht="24.15" customHeight="1">
      <c r="A236" s="37"/>
      <c r="B236" s="164"/>
      <c r="C236" s="165" t="s">
        <v>397</v>
      </c>
      <c r="D236" s="165" t="s">
        <v>125</v>
      </c>
      <c r="E236" s="166" t="s">
        <v>398</v>
      </c>
      <c r="F236" s="167" t="s">
        <v>399</v>
      </c>
      <c r="G236" s="168" t="s">
        <v>128</v>
      </c>
      <c r="H236" s="169">
        <v>4.5</v>
      </c>
      <c r="I236" s="170"/>
      <c r="J236" s="171">
        <f>ROUND(I236*H236,2)</f>
        <v>0</v>
      </c>
      <c r="K236" s="167" t="s">
        <v>129</v>
      </c>
      <c r="L236" s="38"/>
      <c r="M236" s="172" t="s">
        <v>1</v>
      </c>
      <c r="N236" s="173" t="s">
        <v>40</v>
      </c>
      <c r="O236" s="76"/>
      <c r="P236" s="174">
        <f>O236*H236</f>
        <v>0</v>
      </c>
      <c r="Q236" s="174">
        <v>0</v>
      </c>
      <c r="R236" s="174">
        <f>Q236*H236</f>
        <v>0</v>
      </c>
      <c r="S236" s="174">
        <v>0</v>
      </c>
      <c r="T236" s="17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76" t="s">
        <v>200</v>
      </c>
      <c r="AT236" s="176" t="s">
        <v>125</v>
      </c>
      <c r="AU236" s="176" t="s">
        <v>82</v>
      </c>
      <c r="AY236" s="18" t="s">
        <v>122</v>
      </c>
      <c r="BE236" s="177">
        <f>IF(N236="základní",J236,0)</f>
        <v>0</v>
      </c>
      <c r="BF236" s="177">
        <f>IF(N236="snížená",J236,0)</f>
        <v>0</v>
      </c>
      <c r="BG236" s="177">
        <f>IF(N236="zákl. přenesená",J236,0)</f>
        <v>0</v>
      </c>
      <c r="BH236" s="177">
        <f>IF(N236="sníž. přenesená",J236,0)</f>
        <v>0</v>
      </c>
      <c r="BI236" s="177">
        <f>IF(N236="nulová",J236,0)</f>
        <v>0</v>
      </c>
      <c r="BJ236" s="18" t="s">
        <v>80</v>
      </c>
      <c r="BK236" s="177">
        <f>ROUND(I236*H236,2)</f>
        <v>0</v>
      </c>
      <c r="BL236" s="18" t="s">
        <v>200</v>
      </c>
      <c r="BM236" s="176" t="s">
        <v>400</v>
      </c>
    </row>
    <row r="237" s="2" customFormat="1" ht="24.15" customHeight="1">
      <c r="A237" s="37"/>
      <c r="B237" s="164"/>
      <c r="C237" s="165" t="s">
        <v>401</v>
      </c>
      <c r="D237" s="165" t="s">
        <v>125</v>
      </c>
      <c r="E237" s="166" t="s">
        <v>402</v>
      </c>
      <c r="F237" s="167" t="s">
        <v>403</v>
      </c>
      <c r="G237" s="168" t="s">
        <v>128</v>
      </c>
      <c r="H237" s="169">
        <v>4.5</v>
      </c>
      <c r="I237" s="170"/>
      <c r="J237" s="171">
        <f>ROUND(I237*H237,2)</f>
        <v>0</v>
      </c>
      <c r="K237" s="167" t="s">
        <v>129</v>
      </c>
      <c r="L237" s="38"/>
      <c r="M237" s="172" t="s">
        <v>1</v>
      </c>
      <c r="N237" s="173" t="s">
        <v>40</v>
      </c>
      <c r="O237" s="76"/>
      <c r="P237" s="174">
        <f>O237*H237</f>
        <v>0</v>
      </c>
      <c r="Q237" s="174">
        <v>0</v>
      </c>
      <c r="R237" s="174">
        <f>Q237*H237</f>
        <v>0</v>
      </c>
      <c r="S237" s="174">
        <v>0</v>
      </c>
      <c r="T237" s="17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6" t="s">
        <v>200</v>
      </c>
      <c r="AT237" s="176" t="s">
        <v>125</v>
      </c>
      <c r="AU237" s="176" t="s">
        <v>82</v>
      </c>
      <c r="AY237" s="18" t="s">
        <v>122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8" t="s">
        <v>80</v>
      </c>
      <c r="BK237" s="177">
        <f>ROUND(I237*H237,2)</f>
        <v>0</v>
      </c>
      <c r="BL237" s="18" t="s">
        <v>200</v>
      </c>
      <c r="BM237" s="176" t="s">
        <v>404</v>
      </c>
    </row>
    <row r="238" s="2" customFormat="1" ht="24.15" customHeight="1">
      <c r="A238" s="37"/>
      <c r="B238" s="164"/>
      <c r="C238" s="165" t="s">
        <v>405</v>
      </c>
      <c r="D238" s="165" t="s">
        <v>125</v>
      </c>
      <c r="E238" s="166" t="s">
        <v>406</v>
      </c>
      <c r="F238" s="167" t="s">
        <v>407</v>
      </c>
      <c r="G238" s="168" t="s">
        <v>294</v>
      </c>
      <c r="H238" s="203"/>
      <c r="I238" s="170"/>
      <c r="J238" s="171">
        <f>ROUND(I238*H238,2)</f>
        <v>0</v>
      </c>
      <c r="K238" s="167" t="s">
        <v>129</v>
      </c>
      <c r="L238" s="38"/>
      <c r="M238" s="172" t="s">
        <v>1</v>
      </c>
      <c r="N238" s="173" t="s">
        <v>40</v>
      </c>
      <c r="O238" s="76"/>
      <c r="P238" s="174">
        <f>O238*H238</f>
        <v>0</v>
      </c>
      <c r="Q238" s="174">
        <v>0</v>
      </c>
      <c r="R238" s="174">
        <f>Q238*H238</f>
        <v>0</v>
      </c>
      <c r="S238" s="174">
        <v>0</v>
      </c>
      <c r="T238" s="17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76" t="s">
        <v>200</v>
      </c>
      <c r="AT238" s="176" t="s">
        <v>125</v>
      </c>
      <c r="AU238" s="176" t="s">
        <v>82</v>
      </c>
      <c r="AY238" s="18" t="s">
        <v>122</v>
      </c>
      <c r="BE238" s="177">
        <f>IF(N238="základní",J238,0)</f>
        <v>0</v>
      </c>
      <c r="BF238" s="177">
        <f>IF(N238="snížená",J238,0)</f>
        <v>0</v>
      </c>
      <c r="BG238" s="177">
        <f>IF(N238="zákl. přenesená",J238,0)</f>
        <v>0</v>
      </c>
      <c r="BH238" s="177">
        <f>IF(N238="sníž. přenesená",J238,0)</f>
        <v>0</v>
      </c>
      <c r="BI238" s="177">
        <f>IF(N238="nulová",J238,0)</f>
        <v>0</v>
      </c>
      <c r="BJ238" s="18" t="s">
        <v>80</v>
      </c>
      <c r="BK238" s="177">
        <f>ROUND(I238*H238,2)</f>
        <v>0</v>
      </c>
      <c r="BL238" s="18" t="s">
        <v>200</v>
      </c>
      <c r="BM238" s="176" t="s">
        <v>408</v>
      </c>
    </row>
    <row r="239" s="12" customFormat="1" ht="22.8" customHeight="1">
      <c r="A239" s="12"/>
      <c r="B239" s="151"/>
      <c r="C239" s="12"/>
      <c r="D239" s="152" t="s">
        <v>74</v>
      </c>
      <c r="E239" s="162" t="s">
        <v>409</v>
      </c>
      <c r="F239" s="162" t="s">
        <v>410</v>
      </c>
      <c r="G239" s="12"/>
      <c r="H239" s="12"/>
      <c r="I239" s="154"/>
      <c r="J239" s="163">
        <f>BK239</f>
        <v>0</v>
      </c>
      <c r="K239" s="12"/>
      <c r="L239" s="151"/>
      <c r="M239" s="156"/>
      <c r="N239" s="157"/>
      <c r="O239" s="157"/>
      <c r="P239" s="158">
        <f>SUM(P240:P247)</f>
        <v>0</v>
      </c>
      <c r="Q239" s="157"/>
      <c r="R239" s="158">
        <f>SUM(R240:R247)</f>
        <v>0.027787920000000001</v>
      </c>
      <c r="S239" s="157"/>
      <c r="T239" s="159">
        <f>SUM(T240:T247)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2" t="s">
        <v>82</v>
      </c>
      <c r="AT239" s="160" t="s">
        <v>74</v>
      </c>
      <c r="AU239" s="160" t="s">
        <v>80</v>
      </c>
      <c r="AY239" s="152" t="s">
        <v>122</v>
      </c>
      <c r="BK239" s="161">
        <f>SUM(BK240:BK247)</f>
        <v>0</v>
      </c>
    </row>
    <row r="240" s="2" customFormat="1" ht="24.15" customHeight="1">
      <c r="A240" s="37"/>
      <c r="B240" s="164"/>
      <c r="C240" s="165" t="s">
        <v>411</v>
      </c>
      <c r="D240" s="165" t="s">
        <v>125</v>
      </c>
      <c r="E240" s="166" t="s">
        <v>412</v>
      </c>
      <c r="F240" s="167" t="s">
        <v>413</v>
      </c>
      <c r="G240" s="168" t="s">
        <v>128</v>
      </c>
      <c r="H240" s="169">
        <v>44.472000000000001</v>
      </c>
      <c r="I240" s="170"/>
      <c r="J240" s="171">
        <f>ROUND(I240*H240,2)</f>
        <v>0</v>
      </c>
      <c r="K240" s="167" t="s">
        <v>129</v>
      </c>
      <c r="L240" s="38"/>
      <c r="M240" s="172" t="s">
        <v>1</v>
      </c>
      <c r="N240" s="173" t="s">
        <v>40</v>
      </c>
      <c r="O240" s="76"/>
      <c r="P240" s="174">
        <f>O240*H240</f>
        <v>0</v>
      </c>
      <c r="Q240" s="174">
        <v>2.0000000000000002E-05</v>
      </c>
      <c r="R240" s="174">
        <f>Q240*H240</f>
        <v>0.00088944000000000013</v>
      </c>
      <c r="S240" s="174">
        <v>0</v>
      </c>
      <c r="T240" s="17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76" t="s">
        <v>200</v>
      </c>
      <c r="AT240" s="176" t="s">
        <v>125</v>
      </c>
      <c r="AU240" s="176" t="s">
        <v>82</v>
      </c>
      <c r="AY240" s="18" t="s">
        <v>122</v>
      </c>
      <c r="BE240" s="177">
        <f>IF(N240="základní",J240,0)</f>
        <v>0</v>
      </c>
      <c r="BF240" s="177">
        <f>IF(N240="snížená",J240,0)</f>
        <v>0</v>
      </c>
      <c r="BG240" s="177">
        <f>IF(N240="zákl. přenesená",J240,0)</f>
        <v>0</v>
      </c>
      <c r="BH240" s="177">
        <f>IF(N240="sníž. přenesená",J240,0)</f>
        <v>0</v>
      </c>
      <c r="BI240" s="177">
        <f>IF(N240="nulová",J240,0)</f>
        <v>0</v>
      </c>
      <c r="BJ240" s="18" t="s">
        <v>80</v>
      </c>
      <c r="BK240" s="177">
        <f>ROUND(I240*H240,2)</f>
        <v>0</v>
      </c>
      <c r="BL240" s="18" t="s">
        <v>200</v>
      </c>
      <c r="BM240" s="176" t="s">
        <v>414</v>
      </c>
    </row>
    <row r="241" s="2" customFormat="1" ht="21.75" customHeight="1">
      <c r="A241" s="37"/>
      <c r="B241" s="164"/>
      <c r="C241" s="165" t="s">
        <v>415</v>
      </c>
      <c r="D241" s="165" t="s">
        <v>125</v>
      </c>
      <c r="E241" s="166" t="s">
        <v>416</v>
      </c>
      <c r="F241" s="167" t="s">
        <v>417</v>
      </c>
      <c r="G241" s="168" t="s">
        <v>128</v>
      </c>
      <c r="H241" s="169">
        <v>44.472000000000001</v>
      </c>
      <c r="I241" s="170"/>
      <c r="J241" s="171">
        <f>ROUND(I241*H241,2)</f>
        <v>0</v>
      </c>
      <c r="K241" s="167" t="s">
        <v>129</v>
      </c>
      <c r="L241" s="38"/>
      <c r="M241" s="172" t="s">
        <v>1</v>
      </c>
      <c r="N241" s="173" t="s">
        <v>40</v>
      </c>
      <c r="O241" s="76"/>
      <c r="P241" s="174">
        <f>O241*H241</f>
        <v>0</v>
      </c>
      <c r="Q241" s="174">
        <v>2.0000000000000002E-05</v>
      </c>
      <c r="R241" s="174">
        <f>Q241*H241</f>
        <v>0.00088944000000000013</v>
      </c>
      <c r="S241" s="174">
        <v>0</v>
      </c>
      <c r="T241" s="17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76" t="s">
        <v>200</v>
      </c>
      <c r="AT241" s="176" t="s">
        <v>125</v>
      </c>
      <c r="AU241" s="176" t="s">
        <v>82</v>
      </c>
      <c r="AY241" s="18" t="s">
        <v>122</v>
      </c>
      <c r="BE241" s="177">
        <f>IF(N241="základní",J241,0)</f>
        <v>0</v>
      </c>
      <c r="BF241" s="177">
        <f>IF(N241="snížená",J241,0)</f>
        <v>0</v>
      </c>
      <c r="BG241" s="177">
        <f>IF(N241="zákl. přenesená",J241,0)</f>
        <v>0</v>
      </c>
      <c r="BH241" s="177">
        <f>IF(N241="sníž. přenesená",J241,0)</f>
        <v>0</v>
      </c>
      <c r="BI241" s="177">
        <f>IF(N241="nulová",J241,0)</f>
        <v>0</v>
      </c>
      <c r="BJ241" s="18" t="s">
        <v>80</v>
      </c>
      <c r="BK241" s="177">
        <f>ROUND(I241*H241,2)</f>
        <v>0</v>
      </c>
      <c r="BL241" s="18" t="s">
        <v>200</v>
      </c>
      <c r="BM241" s="176" t="s">
        <v>418</v>
      </c>
    </row>
    <row r="242" s="13" customFormat="1">
      <c r="A242" s="13"/>
      <c r="B242" s="178"/>
      <c r="C242" s="13"/>
      <c r="D242" s="179" t="s">
        <v>132</v>
      </c>
      <c r="E242" s="180" t="s">
        <v>1</v>
      </c>
      <c r="F242" s="181" t="s">
        <v>419</v>
      </c>
      <c r="G242" s="13"/>
      <c r="H242" s="182">
        <v>44.472000000000001</v>
      </c>
      <c r="I242" s="183"/>
      <c r="J242" s="13"/>
      <c r="K242" s="13"/>
      <c r="L242" s="178"/>
      <c r="M242" s="184"/>
      <c r="N242" s="185"/>
      <c r="O242" s="185"/>
      <c r="P242" s="185"/>
      <c r="Q242" s="185"/>
      <c r="R242" s="185"/>
      <c r="S242" s="185"/>
      <c r="T242" s="18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0" t="s">
        <v>132</v>
      </c>
      <c r="AU242" s="180" t="s">
        <v>82</v>
      </c>
      <c r="AV242" s="13" t="s">
        <v>82</v>
      </c>
      <c r="AW242" s="13" t="s">
        <v>32</v>
      </c>
      <c r="AX242" s="13" t="s">
        <v>80</v>
      </c>
      <c r="AY242" s="180" t="s">
        <v>122</v>
      </c>
    </row>
    <row r="243" s="2" customFormat="1" ht="24.15" customHeight="1">
      <c r="A243" s="37"/>
      <c r="B243" s="164"/>
      <c r="C243" s="165" t="s">
        <v>420</v>
      </c>
      <c r="D243" s="165" t="s">
        <v>125</v>
      </c>
      <c r="E243" s="166" t="s">
        <v>421</v>
      </c>
      <c r="F243" s="167" t="s">
        <v>422</v>
      </c>
      <c r="G243" s="168" t="s">
        <v>128</v>
      </c>
      <c r="H243" s="169">
        <v>44.472000000000001</v>
      </c>
      <c r="I243" s="170"/>
      <c r="J243" s="171">
        <f>ROUND(I243*H243,2)</f>
        <v>0</v>
      </c>
      <c r="K243" s="167" t="s">
        <v>129</v>
      </c>
      <c r="L243" s="38"/>
      <c r="M243" s="172" t="s">
        <v>1</v>
      </c>
      <c r="N243" s="173" t="s">
        <v>40</v>
      </c>
      <c r="O243" s="76"/>
      <c r="P243" s="174">
        <f>O243*H243</f>
        <v>0</v>
      </c>
      <c r="Q243" s="174">
        <v>0.00012999999999999999</v>
      </c>
      <c r="R243" s="174">
        <f>Q243*H243</f>
        <v>0.0057813599999999993</v>
      </c>
      <c r="S243" s="174">
        <v>0</v>
      </c>
      <c r="T243" s="17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76" t="s">
        <v>200</v>
      </c>
      <c r="AT243" s="176" t="s">
        <v>125</v>
      </c>
      <c r="AU243" s="176" t="s">
        <v>82</v>
      </c>
      <c r="AY243" s="18" t="s">
        <v>122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8" t="s">
        <v>80</v>
      </c>
      <c r="BK243" s="177">
        <f>ROUND(I243*H243,2)</f>
        <v>0</v>
      </c>
      <c r="BL243" s="18" t="s">
        <v>200</v>
      </c>
      <c r="BM243" s="176" t="s">
        <v>423</v>
      </c>
    </row>
    <row r="244" s="2" customFormat="1" ht="24.15" customHeight="1">
      <c r="A244" s="37"/>
      <c r="B244" s="164"/>
      <c r="C244" s="165" t="s">
        <v>424</v>
      </c>
      <c r="D244" s="165" t="s">
        <v>125</v>
      </c>
      <c r="E244" s="166" t="s">
        <v>425</v>
      </c>
      <c r="F244" s="167" t="s">
        <v>426</v>
      </c>
      <c r="G244" s="168" t="s">
        <v>128</v>
      </c>
      <c r="H244" s="169">
        <v>44.472000000000001</v>
      </c>
      <c r="I244" s="170"/>
      <c r="J244" s="171">
        <f>ROUND(I244*H244,2)</f>
        <v>0</v>
      </c>
      <c r="K244" s="167" t="s">
        <v>129</v>
      </c>
      <c r="L244" s="38"/>
      <c r="M244" s="172" t="s">
        <v>1</v>
      </c>
      <c r="N244" s="173" t="s">
        <v>40</v>
      </c>
      <c r="O244" s="76"/>
      <c r="P244" s="174">
        <f>O244*H244</f>
        <v>0</v>
      </c>
      <c r="Q244" s="174">
        <v>0.00012</v>
      </c>
      <c r="R244" s="174">
        <f>Q244*H244</f>
        <v>0.0053366400000000001</v>
      </c>
      <c r="S244" s="174">
        <v>0</v>
      </c>
      <c r="T244" s="17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76" t="s">
        <v>200</v>
      </c>
      <c r="AT244" s="176" t="s">
        <v>125</v>
      </c>
      <c r="AU244" s="176" t="s">
        <v>82</v>
      </c>
      <c r="AY244" s="18" t="s">
        <v>122</v>
      </c>
      <c r="BE244" s="177">
        <f>IF(N244="základní",J244,0)</f>
        <v>0</v>
      </c>
      <c r="BF244" s="177">
        <f>IF(N244="snížená",J244,0)</f>
        <v>0</v>
      </c>
      <c r="BG244" s="177">
        <f>IF(N244="zákl. přenesená",J244,0)</f>
        <v>0</v>
      </c>
      <c r="BH244" s="177">
        <f>IF(N244="sníž. přenesená",J244,0)</f>
        <v>0</v>
      </c>
      <c r="BI244" s="177">
        <f>IF(N244="nulová",J244,0)</f>
        <v>0</v>
      </c>
      <c r="BJ244" s="18" t="s">
        <v>80</v>
      </c>
      <c r="BK244" s="177">
        <f>ROUND(I244*H244,2)</f>
        <v>0</v>
      </c>
      <c r="BL244" s="18" t="s">
        <v>200</v>
      </c>
      <c r="BM244" s="176" t="s">
        <v>427</v>
      </c>
    </row>
    <row r="245" s="2" customFormat="1" ht="24.15" customHeight="1">
      <c r="A245" s="37"/>
      <c r="B245" s="164"/>
      <c r="C245" s="165" t="s">
        <v>428</v>
      </c>
      <c r="D245" s="165" t="s">
        <v>125</v>
      </c>
      <c r="E245" s="166" t="s">
        <v>429</v>
      </c>
      <c r="F245" s="167" t="s">
        <v>430</v>
      </c>
      <c r="G245" s="168" t="s">
        <v>128</v>
      </c>
      <c r="H245" s="169">
        <v>44.472000000000001</v>
      </c>
      <c r="I245" s="170"/>
      <c r="J245" s="171">
        <f>ROUND(I245*H245,2)</f>
        <v>0</v>
      </c>
      <c r="K245" s="167" t="s">
        <v>129</v>
      </c>
      <c r="L245" s="38"/>
      <c r="M245" s="172" t="s">
        <v>1</v>
      </c>
      <c r="N245" s="173" t="s">
        <v>40</v>
      </c>
      <c r="O245" s="76"/>
      <c r="P245" s="174">
        <f>O245*H245</f>
        <v>0</v>
      </c>
      <c r="Q245" s="174">
        <v>0.00032000000000000003</v>
      </c>
      <c r="R245" s="174">
        <f>Q245*H245</f>
        <v>0.014231040000000002</v>
      </c>
      <c r="S245" s="174">
        <v>0</v>
      </c>
      <c r="T245" s="17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6" t="s">
        <v>200</v>
      </c>
      <c r="AT245" s="176" t="s">
        <v>125</v>
      </c>
      <c r="AU245" s="176" t="s">
        <v>82</v>
      </c>
      <c r="AY245" s="18" t="s">
        <v>122</v>
      </c>
      <c r="BE245" s="177">
        <f>IF(N245="základní",J245,0)</f>
        <v>0</v>
      </c>
      <c r="BF245" s="177">
        <f>IF(N245="snížená",J245,0)</f>
        <v>0</v>
      </c>
      <c r="BG245" s="177">
        <f>IF(N245="zákl. přenesená",J245,0)</f>
        <v>0</v>
      </c>
      <c r="BH245" s="177">
        <f>IF(N245="sníž. přenesená",J245,0)</f>
        <v>0</v>
      </c>
      <c r="BI245" s="177">
        <f>IF(N245="nulová",J245,0)</f>
        <v>0</v>
      </c>
      <c r="BJ245" s="18" t="s">
        <v>80</v>
      </c>
      <c r="BK245" s="177">
        <f>ROUND(I245*H245,2)</f>
        <v>0</v>
      </c>
      <c r="BL245" s="18" t="s">
        <v>200</v>
      </c>
      <c r="BM245" s="176" t="s">
        <v>431</v>
      </c>
    </row>
    <row r="246" s="2" customFormat="1" ht="24.15" customHeight="1">
      <c r="A246" s="37"/>
      <c r="B246" s="164"/>
      <c r="C246" s="165" t="s">
        <v>432</v>
      </c>
      <c r="D246" s="165" t="s">
        <v>125</v>
      </c>
      <c r="E246" s="166" t="s">
        <v>433</v>
      </c>
      <c r="F246" s="167" t="s">
        <v>434</v>
      </c>
      <c r="G246" s="168" t="s">
        <v>215</v>
      </c>
      <c r="H246" s="169">
        <v>20</v>
      </c>
      <c r="I246" s="170"/>
      <c r="J246" s="171">
        <f>ROUND(I246*H246,2)</f>
        <v>0</v>
      </c>
      <c r="K246" s="167" t="s">
        <v>129</v>
      </c>
      <c r="L246" s="38"/>
      <c r="M246" s="172" t="s">
        <v>1</v>
      </c>
      <c r="N246" s="173" t="s">
        <v>40</v>
      </c>
      <c r="O246" s="76"/>
      <c r="P246" s="174">
        <f>O246*H246</f>
        <v>0</v>
      </c>
      <c r="Q246" s="174">
        <v>3.0000000000000001E-05</v>
      </c>
      <c r="R246" s="174">
        <f>Q246*H246</f>
        <v>0.00060000000000000006</v>
      </c>
      <c r="S246" s="174">
        <v>0</v>
      </c>
      <c r="T246" s="17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76" t="s">
        <v>200</v>
      </c>
      <c r="AT246" s="176" t="s">
        <v>125</v>
      </c>
      <c r="AU246" s="176" t="s">
        <v>82</v>
      </c>
      <c r="AY246" s="18" t="s">
        <v>122</v>
      </c>
      <c r="BE246" s="177">
        <f>IF(N246="základní",J246,0)</f>
        <v>0</v>
      </c>
      <c r="BF246" s="177">
        <f>IF(N246="snížená",J246,0)</f>
        <v>0</v>
      </c>
      <c r="BG246" s="177">
        <f>IF(N246="zákl. přenesená",J246,0)</f>
        <v>0</v>
      </c>
      <c r="BH246" s="177">
        <f>IF(N246="sníž. přenesená",J246,0)</f>
        <v>0</v>
      </c>
      <c r="BI246" s="177">
        <f>IF(N246="nulová",J246,0)</f>
        <v>0</v>
      </c>
      <c r="BJ246" s="18" t="s">
        <v>80</v>
      </c>
      <c r="BK246" s="177">
        <f>ROUND(I246*H246,2)</f>
        <v>0</v>
      </c>
      <c r="BL246" s="18" t="s">
        <v>200</v>
      </c>
      <c r="BM246" s="176" t="s">
        <v>435</v>
      </c>
    </row>
    <row r="247" s="2" customFormat="1" ht="16.5" customHeight="1">
      <c r="A247" s="37"/>
      <c r="B247" s="164"/>
      <c r="C247" s="165" t="s">
        <v>436</v>
      </c>
      <c r="D247" s="165" t="s">
        <v>125</v>
      </c>
      <c r="E247" s="166" t="s">
        <v>437</v>
      </c>
      <c r="F247" s="167" t="s">
        <v>438</v>
      </c>
      <c r="G247" s="168" t="s">
        <v>194</v>
      </c>
      <c r="H247" s="169">
        <v>2</v>
      </c>
      <c r="I247" s="170"/>
      <c r="J247" s="171">
        <f>ROUND(I247*H247,2)</f>
        <v>0</v>
      </c>
      <c r="K247" s="167" t="s">
        <v>1</v>
      </c>
      <c r="L247" s="38"/>
      <c r="M247" s="172" t="s">
        <v>1</v>
      </c>
      <c r="N247" s="173" t="s">
        <v>40</v>
      </c>
      <c r="O247" s="76"/>
      <c r="P247" s="174">
        <f>O247*H247</f>
        <v>0</v>
      </c>
      <c r="Q247" s="174">
        <v>3.0000000000000001E-05</v>
      </c>
      <c r="R247" s="174">
        <f>Q247*H247</f>
        <v>6.0000000000000002E-05</v>
      </c>
      <c r="S247" s="174">
        <v>0</v>
      </c>
      <c r="T247" s="17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6" t="s">
        <v>200</v>
      </c>
      <c r="AT247" s="176" t="s">
        <v>125</v>
      </c>
      <c r="AU247" s="176" t="s">
        <v>82</v>
      </c>
      <c r="AY247" s="18" t="s">
        <v>122</v>
      </c>
      <c r="BE247" s="177">
        <f>IF(N247="základní",J247,0)</f>
        <v>0</v>
      </c>
      <c r="BF247" s="177">
        <f>IF(N247="snížená",J247,0)</f>
        <v>0</v>
      </c>
      <c r="BG247" s="177">
        <f>IF(N247="zákl. přenesená",J247,0)</f>
        <v>0</v>
      </c>
      <c r="BH247" s="177">
        <f>IF(N247="sníž. přenesená",J247,0)</f>
        <v>0</v>
      </c>
      <c r="BI247" s="177">
        <f>IF(N247="nulová",J247,0)</f>
        <v>0</v>
      </c>
      <c r="BJ247" s="18" t="s">
        <v>80</v>
      </c>
      <c r="BK247" s="177">
        <f>ROUND(I247*H247,2)</f>
        <v>0</v>
      </c>
      <c r="BL247" s="18" t="s">
        <v>200</v>
      </c>
      <c r="BM247" s="176" t="s">
        <v>439</v>
      </c>
    </row>
    <row r="248" s="12" customFormat="1" ht="22.8" customHeight="1">
      <c r="A248" s="12"/>
      <c r="B248" s="151"/>
      <c r="C248" s="12"/>
      <c r="D248" s="152" t="s">
        <v>74</v>
      </c>
      <c r="E248" s="162" t="s">
        <v>440</v>
      </c>
      <c r="F248" s="162" t="s">
        <v>441</v>
      </c>
      <c r="G248" s="12"/>
      <c r="H248" s="12"/>
      <c r="I248" s="154"/>
      <c r="J248" s="163">
        <f>BK248</f>
        <v>0</v>
      </c>
      <c r="K248" s="12"/>
      <c r="L248" s="151"/>
      <c r="M248" s="156"/>
      <c r="N248" s="157"/>
      <c r="O248" s="157"/>
      <c r="P248" s="158">
        <f>SUM(P249:P260)</f>
        <v>0</v>
      </c>
      <c r="Q248" s="157"/>
      <c r="R248" s="158">
        <f>SUM(R249:R260)</f>
        <v>0.49018521000000004</v>
      </c>
      <c r="S248" s="157"/>
      <c r="T248" s="159">
        <f>SUM(T249:T260)</f>
        <v>0.10198070000000001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2" t="s">
        <v>82</v>
      </c>
      <c r="AT248" s="160" t="s">
        <v>74</v>
      </c>
      <c r="AU248" s="160" t="s">
        <v>80</v>
      </c>
      <c r="AY248" s="152" t="s">
        <v>122</v>
      </c>
      <c r="BK248" s="161">
        <f>SUM(BK249:BK260)</f>
        <v>0</v>
      </c>
    </row>
    <row r="249" s="2" customFormat="1" ht="21.75" customHeight="1">
      <c r="A249" s="37"/>
      <c r="B249" s="164"/>
      <c r="C249" s="165" t="s">
        <v>442</v>
      </c>
      <c r="D249" s="165" t="s">
        <v>125</v>
      </c>
      <c r="E249" s="166" t="s">
        <v>443</v>
      </c>
      <c r="F249" s="167" t="s">
        <v>444</v>
      </c>
      <c r="G249" s="168" t="s">
        <v>128</v>
      </c>
      <c r="H249" s="169">
        <v>328.97000000000003</v>
      </c>
      <c r="I249" s="170"/>
      <c r="J249" s="171">
        <f>ROUND(I249*H249,2)</f>
        <v>0</v>
      </c>
      <c r="K249" s="167" t="s">
        <v>129</v>
      </c>
      <c r="L249" s="38"/>
      <c r="M249" s="172" t="s">
        <v>1</v>
      </c>
      <c r="N249" s="173" t="s">
        <v>40</v>
      </c>
      <c r="O249" s="76"/>
      <c r="P249" s="174">
        <f>O249*H249</f>
        <v>0</v>
      </c>
      <c r="Q249" s="174">
        <v>0.001</v>
      </c>
      <c r="R249" s="174">
        <f>Q249*H249</f>
        <v>0.32897000000000004</v>
      </c>
      <c r="S249" s="174">
        <v>0.00031</v>
      </c>
      <c r="T249" s="175">
        <f>S249*H249</f>
        <v>0.10198070000000001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76" t="s">
        <v>200</v>
      </c>
      <c r="AT249" s="176" t="s">
        <v>125</v>
      </c>
      <c r="AU249" s="176" t="s">
        <v>82</v>
      </c>
      <c r="AY249" s="18" t="s">
        <v>122</v>
      </c>
      <c r="BE249" s="177">
        <f>IF(N249="základní",J249,0)</f>
        <v>0</v>
      </c>
      <c r="BF249" s="177">
        <f>IF(N249="snížená",J249,0)</f>
        <v>0</v>
      </c>
      <c r="BG249" s="177">
        <f>IF(N249="zákl. přenesená",J249,0)</f>
        <v>0</v>
      </c>
      <c r="BH249" s="177">
        <f>IF(N249="sníž. přenesená",J249,0)</f>
        <v>0</v>
      </c>
      <c r="BI249" s="177">
        <f>IF(N249="nulová",J249,0)</f>
        <v>0</v>
      </c>
      <c r="BJ249" s="18" t="s">
        <v>80</v>
      </c>
      <c r="BK249" s="177">
        <f>ROUND(I249*H249,2)</f>
        <v>0</v>
      </c>
      <c r="BL249" s="18" t="s">
        <v>200</v>
      </c>
      <c r="BM249" s="176" t="s">
        <v>445</v>
      </c>
    </row>
    <row r="250" s="13" customFormat="1">
      <c r="A250" s="13"/>
      <c r="B250" s="178"/>
      <c r="C250" s="13"/>
      <c r="D250" s="179" t="s">
        <v>132</v>
      </c>
      <c r="E250" s="180" t="s">
        <v>1</v>
      </c>
      <c r="F250" s="181" t="s">
        <v>446</v>
      </c>
      <c r="G250" s="13"/>
      <c r="H250" s="182">
        <v>146.28800000000001</v>
      </c>
      <c r="I250" s="183"/>
      <c r="J250" s="13"/>
      <c r="K250" s="13"/>
      <c r="L250" s="178"/>
      <c r="M250" s="184"/>
      <c r="N250" s="185"/>
      <c r="O250" s="185"/>
      <c r="P250" s="185"/>
      <c r="Q250" s="185"/>
      <c r="R250" s="185"/>
      <c r="S250" s="185"/>
      <c r="T250" s="18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0" t="s">
        <v>132</v>
      </c>
      <c r="AU250" s="180" t="s">
        <v>82</v>
      </c>
      <c r="AV250" s="13" t="s">
        <v>82</v>
      </c>
      <c r="AW250" s="13" t="s">
        <v>32</v>
      </c>
      <c r="AX250" s="13" t="s">
        <v>75</v>
      </c>
      <c r="AY250" s="180" t="s">
        <v>122</v>
      </c>
    </row>
    <row r="251" s="13" customFormat="1">
      <c r="A251" s="13"/>
      <c r="B251" s="178"/>
      <c r="C251" s="13"/>
      <c r="D251" s="179" t="s">
        <v>132</v>
      </c>
      <c r="E251" s="180" t="s">
        <v>1</v>
      </c>
      <c r="F251" s="181" t="s">
        <v>447</v>
      </c>
      <c r="G251" s="13"/>
      <c r="H251" s="182">
        <v>182.68199999999999</v>
      </c>
      <c r="I251" s="183"/>
      <c r="J251" s="13"/>
      <c r="K251" s="13"/>
      <c r="L251" s="178"/>
      <c r="M251" s="184"/>
      <c r="N251" s="185"/>
      <c r="O251" s="185"/>
      <c r="P251" s="185"/>
      <c r="Q251" s="185"/>
      <c r="R251" s="185"/>
      <c r="S251" s="185"/>
      <c r="T251" s="18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0" t="s">
        <v>132</v>
      </c>
      <c r="AU251" s="180" t="s">
        <v>82</v>
      </c>
      <c r="AV251" s="13" t="s">
        <v>82</v>
      </c>
      <c r="AW251" s="13" t="s">
        <v>32</v>
      </c>
      <c r="AX251" s="13" t="s">
        <v>75</v>
      </c>
      <c r="AY251" s="180" t="s">
        <v>122</v>
      </c>
    </row>
    <row r="252" s="14" customFormat="1">
      <c r="A252" s="14"/>
      <c r="B252" s="187"/>
      <c r="C252" s="14"/>
      <c r="D252" s="179" t="s">
        <v>132</v>
      </c>
      <c r="E252" s="188" t="s">
        <v>1</v>
      </c>
      <c r="F252" s="189" t="s">
        <v>134</v>
      </c>
      <c r="G252" s="14"/>
      <c r="H252" s="190">
        <v>328.97000000000003</v>
      </c>
      <c r="I252" s="191"/>
      <c r="J252" s="14"/>
      <c r="K252" s="14"/>
      <c r="L252" s="187"/>
      <c r="M252" s="192"/>
      <c r="N252" s="193"/>
      <c r="O252" s="193"/>
      <c r="P252" s="193"/>
      <c r="Q252" s="193"/>
      <c r="R252" s="193"/>
      <c r="S252" s="193"/>
      <c r="T252" s="19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88" t="s">
        <v>132</v>
      </c>
      <c r="AU252" s="188" t="s">
        <v>82</v>
      </c>
      <c r="AV252" s="14" t="s">
        <v>130</v>
      </c>
      <c r="AW252" s="14" t="s">
        <v>32</v>
      </c>
      <c r="AX252" s="14" t="s">
        <v>80</v>
      </c>
      <c r="AY252" s="188" t="s">
        <v>122</v>
      </c>
    </row>
    <row r="253" s="2" customFormat="1" ht="24.15" customHeight="1">
      <c r="A253" s="37"/>
      <c r="B253" s="164"/>
      <c r="C253" s="165" t="s">
        <v>448</v>
      </c>
      <c r="D253" s="165" t="s">
        <v>125</v>
      </c>
      <c r="E253" s="166" t="s">
        <v>449</v>
      </c>
      <c r="F253" s="167" t="s">
        <v>450</v>
      </c>
      <c r="G253" s="168" t="s">
        <v>128</v>
      </c>
      <c r="H253" s="169">
        <v>328.97000000000003</v>
      </c>
      <c r="I253" s="170"/>
      <c r="J253" s="171">
        <f>ROUND(I253*H253,2)</f>
        <v>0</v>
      </c>
      <c r="K253" s="167" t="s">
        <v>129</v>
      </c>
      <c r="L253" s="38"/>
      <c r="M253" s="172" t="s">
        <v>1</v>
      </c>
      <c r="N253" s="173" t="s">
        <v>40</v>
      </c>
      <c r="O253" s="76"/>
      <c r="P253" s="174">
        <f>O253*H253</f>
        <v>0</v>
      </c>
      <c r="Q253" s="174">
        <v>0</v>
      </c>
      <c r="R253" s="174">
        <f>Q253*H253</f>
        <v>0</v>
      </c>
      <c r="S253" s="174">
        <v>0</v>
      </c>
      <c r="T253" s="17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76" t="s">
        <v>200</v>
      </c>
      <c r="AT253" s="176" t="s">
        <v>125</v>
      </c>
      <c r="AU253" s="176" t="s">
        <v>82</v>
      </c>
      <c r="AY253" s="18" t="s">
        <v>122</v>
      </c>
      <c r="BE253" s="177">
        <f>IF(N253="základní",J253,0)</f>
        <v>0</v>
      </c>
      <c r="BF253" s="177">
        <f>IF(N253="snížená",J253,0)</f>
        <v>0</v>
      </c>
      <c r="BG253" s="177">
        <f>IF(N253="zákl. přenesená",J253,0)</f>
        <v>0</v>
      </c>
      <c r="BH253" s="177">
        <f>IF(N253="sníž. přenesená",J253,0)</f>
        <v>0</v>
      </c>
      <c r="BI253" s="177">
        <f>IF(N253="nulová",J253,0)</f>
        <v>0</v>
      </c>
      <c r="BJ253" s="18" t="s">
        <v>80</v>
      </c>
      <c r="BK253" s="177">
        <f>ROUND(I253*H253,2)</f>
        <v>0</v>
      </c>
      <c r="BL253" s="18" t="s">
        <v>200</v>
      </c>
      <c r="BM253" s="176" t="s">
        <v>451</v>
      </c>
    </row>
    <row r="254" s="2" customFormat="1" ht="24.15" customHeight="1">
      <c r="A254" s="37"/>
      <c r="B254" s="164"/>
      <c r="C254" s="165" t="s">
        <v>452</v>
      </c>
      <c r="D254" s="165" t="s">
        <v>125</v>
      </c>
      <c r="E254" s="166" t="s">
        <v>453</v>
      </c>
      <c r="F254" s="167" t="s">
        <v>454</v>
      </c>
      <c r="G254" s="168" t="s">
        <v>194</v>
      </c>
      <c r="H254" s="169">
        <v>1</v>
      </c>
      <c r="I254" s="170"/>
      <c r="J254" s="171">
        <f>ROUND(I254*H254,2)</f>
        <v>0</v>
      </c>
      <c r="K254" s="167" t="s">
        <v>1</v>
      </c>
      <c r="L254" s="38"/>
      <c r="M254" s="172" t="s">
        <v>1</v>
      </c>
      <c r="N254" s="173" t="s">
        <v>40</v>
      </c>
      <c r="O254" s="76"/>
      <c r="P254" s="174">
        <f>O254*H254</f>
        <v>0</v>
      </c>
      <c r="Q254" s="174">
        <v>4.0000000000000003E-05</v>
      </c>
      <c r="R254" s="174">
        <f>Q254*H254</f>
        <v>4.0000000000000003E-05</v>
      </c>
      <c r="S254" s="174">
        <v>0</v>
      </c>
      <c r="T254" s="17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76" t="s">
        <v>200</v>
      </c>
      <c r="AT254" s="176" t="s">
        <v>125</v>
      </c>
      <c r="AU254" s="176" t="s">
        <v>82</v>
      </c>
      <c r="AY254" s="18" t="s">
        <v>122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8" t="s">
        <v>80</v>
      </c>
      <c r="BK254" s="177">
        <f>ROUND(I254*H254,2)</f>
        <v>0</v>
      </c>
      <c r="BL254" s="18" t="s">
        <v>200</v>
      </c>
      <c r="BM254" s="176" t="s">
        <v>455</v>
      </c>
    </row>
    <row r="255" s="13" customFormat="1">
      <c r="A255" s="13"/>
      <c r="B255" s="178"/>
      <c r="C255" s="13"/>
      <c r="D255" s="179" t="s">
        <v>132</v>
      </c>
      <c r="E255" s="180" t="s">
        <v>1</v>
      </c>
      <c r="F255" s="181" t="s">
        <v>80</v>
      </c>
      <c r="G255" s="13"/>
      <c r="H255" s="182">
        <v>1</v>
      </c>
      <c r="I255" s="183"/>
      <c r="J255" s="13"/>
      <c r="K255" s="13"/>
      <c r="L255" s="178"/>
      <c r="M255" s="184"/>
      <c r="N255" s="185"/>
      <c r="O255" s="185"/>
      <c r="P255" s="185"/>
      <c r="Q255" s="185"/>
      <c r="R255" s="185"/>
      <c r="S255" s="185"/>
      <c r="T255" s="18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0" t="s">
        <v>132</v>
      </c>
      <c r="AU255" s="180" t="s">
        <v>82</v>
      </c>
      <c r="AV255" s="13" t="s">
        <v>82</v>
      </c>
      <c r="AW255" s="13" t="s">
        <v>32</v>
      </c>
      <c r="AX255" s="13" t="s">
        <v>80</v>
      </c>
      <c r="AY255" s="180" t="s">
        <v>122</v>
      </c>
    </row>
    <row r="256" s="2" customFormat="1" ht="21.75" customHeight="1">
      <c r="A256" s="37"/>
      <c r="B256" s="164"/>
      <c r="C256" s="165" t="s">
        <v>456</v>
      </c>
      <c r="D256" s="165" t="s">
        <v>125</v>
      </c>
      <c r="E256" s="166" t="s">
        <v>457</v>
      </c>
      <c r="F256" s="167" t="s">
        <v>458</v>
      </c>
      <c r="G256" s="168" t="s">
        <v>128</v>
      </c>
      <c r="H256" s="169">
        <v>70.043000000000006</v>
      </c>
      <c r="I256" s="170"/>
      <c r="J256" s="171">
        <f>ROUND(I256*H256,2)</f>
        <v>0</v>
      </c>
      <c r="K256" s="167" t="s">
        <v>1</v>
      </c>
      <c r="L256" s="38"/>
      <c r="M256" s="172" t="s">
        <v>1</v>
      </c>
      <c r="N256" s="173" t="s">
        <v>40</v>
      </c>
      <c r="O256" s="76"/>
      <c r="P256" s="174">
        <f>O256*H256</f>
        <v>0</v>
      </c>
      <c r="Q256" s="174">
        <v>0</v>
      </c>
      <c r="R256" s="174">
        <f>Q256*H256</f>
        <v>0</v>
      </c>
      <c r="S256" s="174">
        <v>0</v>
      </c>
      <c r="T256" s="17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76" t="s">
        <v>200</v>
      </c>
      <c r="AT256" s="176" t="s">
        <v>125</v>
      </c>
      <c r="AU256" s="176" t="s">
        <v>82</v>
      </c>
      <c r="AY256" s="18" t="s">
        <v>122</v>
      </c>
      <c r="BE256" s="177">
        <f>IF(N256="základní",J256,0)</f>
        <v>0</v>
      </c>
      <c r="BF256" s="177">
        <f>IF(N256="snížená",J256,0)</f>
        <v>0</v>
      </c>
      <c r="BG256" s="177">
        <f>IF(N256="zákl. přenesená",J256,0)</f>
        <v>0</v>
      </c>
      <c r="BH256" s="177">
        <f>IF(N256="sníž. přenesená",J256,0)</f>
        <v>0</v>
      </c>
      <c r="BI256" s="177">
        <f>IF(N256="nulová",J256,0)</f>
        <v>0</v>
      </c>
      <c r="BJ256" s="18" t="s">
        <v>80</v>
      </c>
      <c r="BK256" s="177">
        <f>ROUND(I256*H256,2)</f>
        <v>0</v>
      </c>
      <c r="BL256" s="18" t="s">
        <v>200</v>
      </c>
      <c r="BM256" s="176" t="s">
        <v>459</v>
      </c>
    </row>
    <row r="257" s="2" customFormat="1" ht="16.5" customHeight="1">
      <c r="A257" s="37"/>
      <c r="B257" s="164"/>
      <c r="C257" s="165" t="s">
        <v>460</v>
      </c>
      <c r="D257" s="165" t="s">
        <v>125</v>
      </c>
      <c r="E257" s="166" t="s">
        <v>461</v>
      </c>
      <c r="F257" s="167" t="s">
        <v>462</v>
      </c>
      <c r="G257" s="168" t="s">
        <v>198</v>
      </c>
      <c r="H257" s="169">
        <v>2</v>
      </c>
      <c r="I257" s="170"/>
      <c r="J257" s="171">
        <f>ROUND(I257*H257,2)</f>
        <v>0</v>
      </c>
      <c r="K257" s="167" t="s">
        <v>1</v>
      </c>
      <c r="L257" s="38"/>
      <c r="M257" s="172" t="s">
        <v>1</v>
      </c>
      <c r="N257" s="173" t="s">
        <v>40</v>
      </c>
      <c r="O257" s="76"/>
      <c r="P257" s="174">
        <f>O257*H257</f>
        <v>0</v>
      </c>
      <c r="Q257" s="174">
        <v>0</v>
      </c>
      <c r="R257" s="174">
        <f>Q257*H257</f>
        <v>0</v>
      </c>
      <c r="S257" s="174">
        <v>0</v>
      </c>
      <c r="T257" s="17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76" t="s">
        <v>200</v>
      </c>
      <c r="AT257" s="176" t="s">
        <v>125</v>
      </c>
      <c r="AU257" s="176" t="s">
        <v>82</v>
      </c>
      <c r="AY257" s="18" t="s">
        <v>122</v>
      </c>
      <c r="BE257" s="177">
        <f>IF(N257="základní",J257,0)</f>
        <v>0</v>
      </c>
      <c r="BF257" s="177">
        <f>IF(N257="snížená",J257,0)</f>
        <v>0</v>
      </c>
      <c r="BG257" s="177">
        <f>IF(N257="zákl. přenesená",J257,0)</f>
        <v>0</v>
      </c>
      <c r="BH257" s="177">
        <f>IF(N257="sníž. přenesená",J257,0)</f>
        <v>0</v>
      </c>
      <c r="BI257" s="177">
        <f>IF(N257="nulová",J257,0)</f>
        <v>0</v>
      </c>
      <c r="BJ257" s="18" t="s">
        <v>80</v>
      </c>
      <c r="BK257" s="177">
        <f>ROUND(I257*H257,2)</f>
        <v>0</v>
      </c>
      <c r="BL257" s="18" t="s">
        <v>200</v>
      </c>
      <c r="BM257" s="176" t="s">
        <v>463</v>
      </c>
    </row>
    <row r="258" s="13" customFormat="1">
      <c r="A258" s="13"/>
      <c r="B258" s="178"/>
      <c r="C258" s="13"/>
      <c r="D258" s="179" t="s">
        <v>132</v>
      </c>
      <c r="E258" s="180" t="s">
        <v>1</v>
      </c>
      <c r="F258" s="181" t="s">
        <v>82</v>
      </c>
      <c r="G258" s="13"/>
      <c r="H258" s="182">
        <v>2</v>
      </c>
      <c r="I258" s="183"/>
      <c r="J258" s="13"/>
      <c r="K258" s="13"/>
      <c r="L258" s="178"/>
      <c r="M258" s="184"/>
      <c r="N258" s="185"/>
      <c r="O258" s="185"/>
      <c r="P258" s="185"/>
      <c r="Q258" s="185"/>
      <c r="R258" s="185"/>
      <c r="S258" s="185"/>
      <c r="T258" s="18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0" t="s">
        <v>132</v>
      </c>
      <c r="AU258" s="180" t="s">
        <v>82</v>
      </c>
      <c r="AV258" s="13" t="s">
        <v>82</v>
      </c>
      <c r="AW258" s="13" t="s">
        <v>32</v>
      </c>
      <c r="AX258" s="13" t="s">
        <v>80</v>
      </c>
      <c r="AY258" s="180" t="s">
        <v>122</v>
      </c>
    </row>
    <row r="259" s="2" customFormat="1" ht="24.15" customHeight="1">
      <c r="A259" s="37"/>
      <c r="B259" s="164"/>
      <c r="C259" s="165" t="s">
        <v>464</v>
      </c>
      <c r="D259" s="165" t="s">
        <v>125</v>
      </c>
      <c r="E259" s="166" t="s">
        <v>465</v>
      </c>
      <c r="F259" s="167" t="s">
        <v>466</v>
      </c>
      <c r="G259" s="168" t="s">
        <v>128</v>
      </c>
      <c r="H259" s="169">
        <v>328.92899999999997</v>
      </c>
      <c r="I259" s="170"/>
      <c r="J259" s="171">
        <f>ROUND(I259*H259,2)</f>
        <v>0</v>
      </c>
      <c r="K259" s="167" t="s">
        <v>129</v>
      </c>
      <c r="L259" s="38"/>
      <c r="M259" s="172" t="s">
        <v>1</v>
      </c>
      <c r="N259" s="173" t="s">
        <v>40</v>
      </c>
      <c r="O259" s="76"/>
      <c r="P259" s="174">
        <f>O259*H259</f>
        <v>0</v>
      </c>
      <c r="Q259" s="174">
        <v>0.00020000000000000001</v>
      </c>
      <c r="R259" s="174">
        <f>Q259*H259</f>
        <v>0.065785799999999992</v>
      </c>
      <c r="S259" s="174">
        <v>0</v>
      </c>
      <c r="T259" s="17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76" t="s">
        <v>200</v>
      </c>
      <c r="AT259" s="176" t="s">
        <v>125</v>
      </c>
      <c r="AU259" s="176" t="s">
        <v>82</v>
      </c>
      <c r="AY259" s="18" t="s">
        <v>122</v>
      </c>
      <c r="BE259" s="177">
        <f>IF(N259="základní",J259,0)</f>
        <v>0</v>
      </c>
      <c r="BF259" s="177">
        <f>IF(N259="snížená",J259,0)</f>
        <v>0</v>
      </c>
      <c r="BG259" s="177">
        <f>IF(N259="zákl. přenesená",J259,0)</f>
        <v>0</v>
      </c>
      <c r="BH259" s="177">
        <f>IF(N259="sníž. přenesená",J259,0)</f>
        <v>0</v>
      </c>
      <c r="BI259" s="177">
        <f>IF(N259="nulová",J259,0)</f>
        <v>0</v>
      </c>
      <c r="BJ259" s="18" t="s">
        <v>80</v>
      </c>
      <c r="BK259" s="177">
        <f>ROUND(I259*H259,2)</f>
        <v>0</v>
      </c>
      <c r="BL259" s="18" t="s">
        <v>200</v>
      </c>
      <c r="BM259" s="176" t="s">
        <v>467</v>
      </c>
    </row>
    <row r="260" s="2" customFormat="1" ht="33" customHeight="1">
      <c r="A260" s="37"/>
      <c r="B260" s="164"/>
      <c r="C260" s="165" t="s">
        <v>468</v>
      </c>
      <c r="D260" s="165" t="s">
        <v>125</v>
      </c>
      <c r="E260" s="166" t="s">
        <v>469</v>
      </c>
      <c r="F260" s="167" t="s">
        <v>470</v>
      </c>
      <c r="G260" s="168" t="s">
        <v>128</v>
      </c>
      <c r="H260" s="169">
        <v>328.92899999999997</v>
      </c>
      <c r="I260" s="170"/>
      <c r="J260" s="171">
        <f>ROUND(I260*H260,2)</f>
        <v>0</v>
      </c>
      <c r="K260" s="167" t="s">
        <v>129</v>
      </c>
      <c r="L260" s="38"/>
      <c r="M260" s="172" t="s">
        <v>1</v>
      </c>
      <c r="N260" s="173" t="s">
        <v>40</v>
      </c>
      <c r="O260" s="76"/>
      <c r="P260" s="174">
        <f>O260*H260</f>
        <v>0</v>
      </c>
      <c r="Q260" s="174">
        <v>0.00029</v>
      </c>
      <c r="R260" s="174">
        <f>Q260*H260</f>
        <v>0.095389409999999994</v>
      </c>
      <c r="S260" s="174">
        <v>0</v>
      </c>
      <c r="T260" s="17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76" t="s">
        <v>200</v>
      </c>
      <c r="AT260" s="176" t="s">
        <v>125</v>
      </c>
      <c r="AU260" s="176" t="s">
        <v>82</v>
      </c>
      <c r="AY260" s="18" t="s">
        <v>122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8" t="s">
        <v>80</v>
      </c>
      <c r="BK260" s="177">
        <f>ROUND(I260*H260,2)</f>
        <v>0</v>
      </c>
      <c r="BL260" s="18" t="s">
        <v>200</v>
      </c>
      <c r="BM260" s="176" t="s">
        <v>471</v>
      </c>
    </row>
    <row r="261" s="12" customFormat="1" ht="22.8" customHeight="1">
      <c r="A261" s="12"/>
      <c r="B261" s="151"/>
      <c r="C261" s="12"/>
      <c r="D261" s="152" t="s">
        <v>74</v>
      </c>
      <c r="E261" s="162" t="s">
        <v>472</v>
      </c>
      <c r="F261" s="162" t="s">
        <v>473</v>
      </c>
      <c r="G261" s="12"/>
      <c r="H261" s="12"/>
      <c r="I261" s="154"/>
      <c r="J261" s="163">
        <f>BK261</f>
        <v>0</v>
      </c>
      <c r="K261" s="12"/>
      <c r="L261" s="151"/>
      <c r="M261" s="156"/>
      <c r="N261" s="157"/>
      <c r="O261" s="157"/>
      <c r="P261" s="158">
        <f>SUM(P262:P268)</f>
        <v>0</v>
      </c>
      <c r="Q261" s="157"/>
      <c r="R261" s="158">
        <f>SUM(R262:R268)</f>
        <v>0.013728000000000001</v>
      </c>
      <c r="S261" s="157"/>
      <c r="T261" s="159">
        <f>SUM(T262:T268)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52" t="s">
        <v>82</v>
      </c>
      <c r="AT261" s="160" t="s">
        <v>74</v>
      </c>
      <c r="AU261" s="160" t="s">
        <v>80</v>
      </c>
      <c r="AY261" s="152" t="s">
        <v>122</v>
      </c>
      <c r="BK261" s="161">
        <f>SUM(BK262:BK268)</f>
        <v>0</v>
      </c>
    </row>
    <row r="262" s="2" customFormat="1" ht="16.5" customHeight="1">
      <c r="A262" s="37"/>
      <c r="B262" s="164"/>
      <c r="C262" s="165" t="s">
        <v>474</v>
      </c>
      <c r="D262" s="165" t="s">
        <v>125</v>
      </c>
      <c r="E262" s="166" t="s">
        <v>475</v>
      </c>
      <c r="F262" s="167" t="s">
        <v>476</v>
      </c>
      <c r="G262" s="168" t="s">
        <v>128</v>
      </c>
      <c r="H262" s="169">
        <v>9.5999999999999996</v>
      </c>
      <c r="I262" s="170"/>
      <c r="J262" s="171">
        <f>ROUND(I262*H262,2)</f>
        <v>0</v>
      </c>
      <c r="K262" s="167" t="s">
        <v>1</v>
      </c>
      <c r="L262" s="38"/>
      <c r="M262" s="172" t="s">
        <v>1</v>
      </c>
      <c r="N262" s="173" t="s">
        <v>40</v>
      </c>
      <c r="O262" s="76"/>
      <c r="P262" s="174">
        <f>O262*H262</f>
        <v>0</v>
      </c>
      <c r="Q262" s="174">
        <v>0</v>
      </c>
      <c r="R262" s="174">
        <f>Q262*H262</f>
        <v>0</v>
      </c>
      <c r="S262" s="174">
        <v>0</v>
      </c>
      <c r="T262" s="17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76" t="s">
        <v>200</v>
      </c>
      <c r="AT262" s="176" t="s">
        <v>125</v>
      </c>
      <c r="AU262" s="176" t="s">
        <v>82</v>
      </c>
      <c r="AY262" s="18" t="s">
        <v>122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8" t="s">
        <v>80</v>
      </c>
      <c r="BK262" s="177">
        <f>ROUND(I262*H262,2)</f>
        <v>0</v>
      </c>
      <c r="BL262" s="18" t="s">
        <v>200</v>
      </c>
      <c r="BM262" s="176" t="s">
        <v>477</v>
      </c>
    </row>
    <row r="263" s="13" customFormat="1">
      <c r="A263" s="13"/>
      <c r="B263" s="178"/>
      <c r="C263" s="13"/>
      <c r="D263" s="179" t="s">
        <v>132</v>
      </c>
      <c r="E263" s="180" t="s">
        <v>1</v>
      </c>
      <c r="F263" s="181" t="s">
        <v>478</v>
      </c>
      <c r="G263" s="13"/>
      <c r="H263" s="182">
        <v>9.5999999999999996</v>
      </c>
      <c r="I263" s="183"/>
      <c r="J263" s="13"/>
      <c r="K263" s="13"/>
      <c r="L263" s="178"/>
      <c r="M263" s="184"/>
      <c r="N263" s="185"/>
      <c r="O263" s="185"/>
      <c r="P263" s="185"/>
      <c r="Q263" s="185"/>
      <c r="R263" s="185"/>
      <c r="S263" s="185"/>
      <c r="T263" s="18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0" t="s">
        <v>132</v>
      </c>
      <c r="AU263" s="180" t="s">
        <v>82</v>
      </c>
      <c r="AV263" s="13" t="s">
        <v>82</v>
      </c>
      <c r="AW263" s="13" t="s">
        <v>32</v>
      </c>
      <c r="AX263" s="13" t="s">
        <v>80</v>
      </c>
      <c r="AY263" s="180" t="s">
        <v>122</v>
      </c>
    </row>
    <row r="264" s="2" customFormat="1" ht="16.5" customHeight="1">
      <c r="A264" s="37"/>
      <c r="B264" s="164"/>
      <c r="C264" s="204" t="s">
        <v>479</v>
      </c>
      <c r="D264" s="204" t="s">
        <v>348</v>
      </c>
      <c r="E264" s="205" t="s">
        <v>480</v>
      </c>
      <c r="F264" s="206" t="s">
        <v>481</v>
      </c>
      <c r="G264" s="207" t="s">
        <v>128</v>
      </c>
      <c r="H264" s="208">
        <v>10.560000000000001</v>
      </c>
      <c r="I264" s="209"/>
      <c r="J264" s="210">
        <f>ROUND(I264*H264,2)</f>
        <v>0</v>
      </c>
      <c r="K264" s="206" t="s">
        <v>129</v>
      </c>
      <c r="L264" s="211"/>
      <c r="M264" s="212" t="s">
        <v>1</v>
      </c>
      <c r="N264" s="213" t="s">
        <v>40</v>
      </c>
      <c r="O264" s="76"/>
      <c r="P264" s="174">
        <f>O264*H264</f>
        <v>0</v>
      </c>
      <c r="Q264" s="174">
        <v>0.0012999999999999999</v>
      </c>
      <c r="R264" s="174">
        <f>Q264*H264</f>
        <v>0.013728000000000001</v>
      </c>
      <c r="S264" s="174">
        <v>0</v>
      </c>
      <c r="T264" s="17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76" t="s">
        <v>279</v>
      </c>
      <c r="AT264" s="176" t="s">
        <v>348</v>
      </c>
      <c r="AU264" s="176" t="s">
        <v>82</v>
      </c>
      <c r="AY264" s="18" t="s">
        <v>122</v>
      </c>
      <c r="BE264" s="177">
        <f>IF(N264="základní",J264,0)</f>
        <v>0</v>
      </c>
      <c r="BF264" s="177">
        <f>IF(N264="snížená",J264,0)</f>
        <v>0</v>
      </c>
      <c r="BG264" s="177">
        <f>IF(N264="zákl. přenesená",J264,0)</f>
        <v>0</v>
      </c>
      <c r="BH264" s="177">
        <f>IF(N264="sníž. přenesená",J264,0)</f>
        <v>0</v>
      </c>
      <c r="BI264" s="177">
        <f>IF(N264="nulová",J264,0)</f>
        <v>0</v>
      </c>
      <c r="BJ264" s="18" t="s">
        <v>80</v>
      </c>
      <c r="BK264" s="177">
        <f>ROUND(I264*H264,2)</f>
        <v>0</v>
      </c>
      <c r="BL264" s="18" t="s">
        <v>200</v>
      </c>
      <c r="BM264" s="176" t="s">
        <v>482</v>
      </c>
    </row>
    <row r="265" s="13" customFormat="1">
      <c r="A265" s="13"/>
      <c r="B265" s="178"/>
      <c r="C265" s="13"/>
      <c r="D265" s="179" t="s">
        <v>132</v>
      </c>
      <c r="E265" s="13"/>
      <c r="F265" s="181" t="s">
        <v>483</v>
      </c>
      <c r="G265" s="13"/>
      <c r="H265" s="182">
        <v>10.560000000000001</v>
      </c>
      <c r="I265" s="183"/>
      <c r="J265" s="13"/>
      <c r="K265" s="13"/>
      <c r="L265" s="178"/>
      <c r="M265" s="184"/>
      <c r="N265" s="185"/>
      <c r="O265" s="185"/>
      <c r="P265" s="185"/>
      <c r="Q265" s="185"/>
      <c r="R265" s="185"/>
      <c r="S265" s="185"/>
      <c r="T265" s="18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0" t="s">
        <v>132</v>
      </c>
      <c r="AU265" s="180" t="s">
        <v>82</v>
      </c>
      <c r="AV265" s="13" t="s">
        <v>82</v>
      </c>
      <c r="AW265" s="13" t="s">
        <v>3</v>
      </c>
      <c r="AX265" s="13" t="s">
        <v>80</v>
      </c>
      <c r="AY265" s="180" t="s">
        <v>122</v>
      </c>
    </row>
    <row r="266" s="2" customFormat="1" ht="16.5" customHeight="1">
      <c r="A266" s="37"/>
      <c r="B266" s="164"/>
      <c r="C266" s="165" t="s">
        <v>484</v>
      </c>
      <c r="D266" s="165" t="s">
        <v>125</v>
      </c>
      <c r="E266" s="166" t="s">
        <v>485</v>
      </c>
      <c r="F266" s="167" t="s">
        <v>486</v>
      </c>
      <c r="G266" s="168" t="s">
        <v>128</v>
      </c>
      <c r="H266" s="169">
        <v>9.5999999999999996</v>
      </c>
      <c r="I266" s="170"/>
      <c r="J266" s="171">
        <f>ROUND(I266*H266,2)</f>
        <v>0</v>
      </c>
      <c r="K266" s="167" t="s">
        <v>1</v>
      </c>
      <c r="L266" s="38"/>
      <c r="M266" s="172" t="s">
        <v>1</v>
      </c>
      <c r="N266" s="173" t="s">
        <v>40</v>
      </c>
      <c r="O266" s="76"/>
      <c r="P266" s="174">
        <f>O266*H266</f>
        <v>0</v>
      </c>
      <c r="Q266" s="174">
        <v>0</v>
      </c>
      <c r="R266" s="174">
        <f>Q266*H266</f>
        <v>0</v>
      </c>
      <c r="S266" s="174">
        <v>0</v>
      </c>
      <c r="T266" s="17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76" t="s">
        <v>200</v>
      </c>
      <c r="AT266" s="176" t="s">
        <v>125</v>
      </c>
      <c r="AU266" s="176" t="s">
        <v>82</v>
      </c>
      <c r="AY266" s="18" t="s">
        <v>122</v>
      </c>
      <c r="BE266" s="177">
        <f>IF(N266="základní",J266,0)</f>
        <v>0</v>
      </c>
      <c r="BF266" s="177">
        <f>IF(N266="snížená",J266,0)</f>
        <v>0</v>
      </c>
      <c r="BG266" s="177">
        <f>IF(N266="zákl. přenesená",J266,0)</f>
        <v>0</v>
      </c>
      <c r="BH266" s="177">
        <f>IF(N266="sníž. přenesená",J266,0)</f>
        <v>0</v>
      </c>
      <c r="BI266" s="177">
        <f>IF(N266="nulová",J266,0)</f>
        <v>0</v>
      </c>
      <c r="BJ266" s="18" t="s">
        <v>80</v>
      </c>
      <c r="BK266" s="177">
        <f>ROUND(I266*H266,2)</f>
        <v>0</v>
      </c>
      <c r="BL266" s="18" t="s">
        <v>200</v>
      </c>
      <c r="BM266" s="176" t="s">
        <v>487</v>
      </c>
    </row>
    <row r="267" s="13" customFormat="1">
      <c r="A267" s="13"/>
      <c r="B267" s="178"/>
      <c r="C267" s="13"/>
      <c r="D267" s="179" t="s">
        <v>132</v>
      </c>
      <c r="E267" s="180" t="s">
        <v>1</v>
      </c>
      <c r="F267" s="181" t="s">
        <v>478</v>
      </c>
      <c r="G267" s="13"/>
      <c r="H267" s="182">
        <v>9.5999999999999996</v>
      </c>
      <c r="I267" s="183"/>
      <c r="J267" s="13"/>
      <c r="K267" s="13"/>
      <c r="L267" s="178"/>
      <c r="M267" s="184"/>
      <c r="N267" s="185"/>
      <c r="O267" s="185"/>
      <c r="P267" s="185"/>
      <c r="Q267" s="185"/>
      <c r="R267" s="185"/>
      <c r="S267" s="185"/>
      <c r="T267" s="18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0" t="s">
        <v>132</v>
      </c>
      <c r="AU267" s="180" t="s">
        <v>82</v>
      </c>
      <c r="AV267" s="13" t="s">
        <v>82</v>
      </c>
      <c r="AW267" s="13" t="s">
        <v>32</v>
      </c>
      <c r="AX267" s="13" t="s">
        <v>80</v>
      </c>
      <c r="AY267" s="180" t="s">
        <v>122</v>
      </c>
    </row>
    <row r="268" s="2" customFormat="1" ht="24.15" customHeight="1">
      <c r="A268" s="37"/>
      <c r="B268" s="164"/>
      <c r="C268" s="165" t="s">
        <v>488</v>
      </c>
      <c r="D268" s="165" t="s">
        <v>125</v>
      </c>
      <c r="E268" s="166" t="s">
        <v>489</v>
      </c>
      <c r="F268" s="167" t="s">
        <v>490</v>
      </c>
      <c r="G268" s="168" t="s">
        <v>294</v>
      </c>
      <c r="H268" s="203"/>
      <c r="I268" s="170"/>
      <c r="J268" s="171">
        <f>ROUND(I268*H268,2)</f>
        <v>0</v>
      </c>
      <c r="K268" s="167" t="s">
        <v>129</v>
      </c>
      <c r="L268" s="38"/>
      <c r="M268" s="172" t="s">
        <v>1</v>
      </c>
      <c r="N268" s="173" t="s">
        <v>40</v>
      </c>
      <c r="O268" s="76"/>
      <c r="P268" s="174">
        <f>O268*H268</f>
        <v>0</v>
      </c>
      <c r="Q268" s="174">
        <v>0</v>
      </c>
      <c r="R268" s="174">
        <f>Q268*H268</f>
        <v>0</v>
      </c>
      <c r="S268" s="174">
        <v>0</v>
      </c>
      <c r="T268" s="17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76" t="s">
        <v>200</v>
      </c>
      <c r="AT268" s="176" t="s">
        <v>125</v>
      </c>
      <c r="AU268" s="176" t="s">
        <v>82</v>
      </c>
      <c r="AY268" s="18" t="s">
        <v>122</v>
      </c>
      <c r="BE268" s="177">
        <f>IF(N268="základní",J268,0)</f>
        <v>0</v>
      </c>
      <c r="BF268" s="177">
        <f>IF(N268="snížená",J268,0)</f>
        <v>0</v>
      </c>
      <c r="BG268" s="177">
        <f>IF(N268="zákl. přenesená",J268,0)</f>
        <v>0</v>
      </c>
      <c r="BH268" s="177">
        <f>IF(N268="sníž. přenesená",J268,0)</f>
        <v>0</v>
      </c>
      <c r="BI268" s="177">
        <f>IF(N268="nulová",J268,0)</f>
        <v>0</v>
      </c>
      <c r="BJ268" s="18" t="s">
        <v>80</v>
      </c>
      <c r="BK268" s="177">
        <f>ROUND(I268*H268,2)</f>
        <v>0</v>
      </c>
      <c r="BL268" s="18" t="s">
        <v>200</v>
      </c>
      <c r="BM268" s="176" t="s">
        <v>491</v>
      </c>
    </row>
    <row r="269" s="12" customFormat="1" ht="25.92" customHeight="1">
      <c r="A269" s="12"/>
      <c r="B269" s="151"/>
      <c r="C269" s="12"/>
      <c r="D269" s="152" t="s">
        <v>74</v>
      </c>
      <c r="E269" s="153" t="s">
        <v>492</v>
      </c>
      <c r="F269" s="153" t="s">
        <v>493</v>
      </c>
      <c r="G269" s="12"/>
      <c r="H269" s="12"/>
      <c r="I269" s="154"/>
      <c r="J269" s="155">
        <f>BK269</f>
        <v>0</v>
      </c>
      <c r="K269" s="12"/>
      <c r="L269" s="151"/>
      <c r="M269" s="156"/>
      <c r="N269" s="157"/>
      <c r="O269" s="157"/>
      <c r="P269" s="158">
        <f>SUM(P270:P275)</f>
        <v>0</v>
      </c>
      <c r="Q269" s="157"/>
      <c r="R269" s="158">
        <f>SUM(R270:R275)</f>
        <v>0</v>
      </c>
      <c r="S269" s="157"/>
      <c r="T269" s="159">
        <f>SUM(T270:T275)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2" t="s">
        <v>130</v>
      </c>
      <c r="AT269" s="160" t="s">
        <v>74</v>
      </c>
      <c r="AU269" s="160" t="s">
        <v>75</v>
      </c>
      <c r="AY269" s="152" t="s">
        <v>122</v>
      </c>
      <c r="BK269" s="161">
        <f>SUM(BK270:BK275)</f>
        <v>0</v>
      </c>
    </row>
    <row r="270" s="2" customFormat="1" ht="16.5" customHeight="1">
      <c r="A270" s="37"/>
      <c r="B270" s="164"/>
      <c r="C270" s="165" t="s">
        <v>494</v>
      </c>
      <c r="D270" s="165" t="s">
        <v>125</v>
      </c>
      <c r="E270" s="166" t="s">
        <v>495</v>
      </c>
      <c r="F270" s="167" t="s">
        <v>496</v>
      </c>
      <c r="G270" s="168" t="s">
        <v>497</v>
      </c>
      <c r="H270" s="169">
        <v>5</v>
      </c>
      <c r="I270" s="170"/>
      <c r="J270" s="171">
        <f>ROUND(I270*H270,2)</f>
        <v>0</v>
      </c>
      <c r="K270" s="167" t="s">
        <v>129</v>
      </c>
      <c r="L270" s="38"/>
      <c r="M270" s="172" t="s">
        <v>1</v>
      </c>
      <c r="N270" s="173" t="s">
        <v>40</v>
      </c>
      <c r="O270" s="76"/>
      <c r="P270" s="174">
        <f>O270*H270</f>
        <v>0</v>
      </c>
      <c r="Q270" s="174">
        <v>0</v>
      </c>
      <c r="R270" s="174">
        <f>Q270*H270</f>
        <v>0</v>
      </c>
      <c r="S270" s="174">
        <v>0</v>
      </c>
      <c r="T270" s="17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6" t="s">
        <v>498</v>
      </c>
      <c r="AT270" s="176" t="s">
        <v>125</v>
      </c>
      <c r="AU270" s="176" t="s">
        <v>80</v>
      </c>
      <c r="AY270" s="18" t="s">
        <v>122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8" t="s">
        <v>80</v>
      </c>
      <c r="BK270" s="177">
        <f>ROUND(I270*H270,2)</f>
        <v>0</v>
      </c>
      <c r="BL270" s="18" t="s">
        <v>498</v>
      </c>
      <c r="BM270" s="176" t="s">
        <v>499</v>
      </c>
    </row>
    <row r="271" s="13" customFormat="1">
      <c r="A271" s="13"/>
      <c r="B271" s="178"/>
      <c r="C271" s="13"/>
      <c r="D271" s="179" t="s">
        <v>132</v>
      </c>
      <c r="E271" s="180" t="s">
        <v>1</v>
      </c>
      <c r="F271" s="181" t="s">
        <v>500</v>
      </c>
      <c r="G271" s="13"/>
      <c r="H271" s="182">
        <v>5</v>
      </c>
      <c r="I271" s="183"/>
      <c r="J271" s="13"/>
      <c r="K271" s="13"/>
      <c r="L271" s="178"/>
      <c r="M271" s="184"/>
      <c r="N271" s="185"/>
      <c r="O271" s="185"/>
      <c r="P271" s="185"/>
      <c r="Q271" s="185"/>
      <c r="R271" s="185"/>
      <c r="S271" s="185"/>
      <c r="T271" s="18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0" t="s">
        <v>132</v>
      </c>
      <c r="AU271" s="180" t="s">
        <v>80</v>
      </c>
      <c r="AV271" s="13" t="s">
        <v>82</v>
      </c>
      <c r="AW271" s="13" t="s">
        <v>32</v>
      </c>
      <c r="AX271" s="13" t="s">
        <v>75</v>
      </c>
      <c r="AY271" s="180" t="s">
        <v>122</v>
      </c>
    </row>
    <row r="272" s="14" customFormat="1">
      <c r="A272" s="14"/>
      <c r="B272" s="187"/>
      <c r="C272" s="14"/>
      <c r="D272" s="179" t="s">
        <v>132</v>
      </c>
      <c r="E272" s="188" t="s">
        <v>1</v>
      </c>
      <c r="F272" s="189" t="s">
        <v>134</v>
      </c>
      <c r="G272" s="14"/>
      <c r="H272" s="190">
        <v>5</v>
      </c>
      <c r="I272" s="191"/>
      <c r="J272" s="14"/>
      <c r="K272" s="14"/>
      <c r="L272" s="187"/>
      <c r="M272" s="192"/>
      <c r="N272" s="193"/>
      <c r="O272" s="193"/>
      <c r="P272" s="193"/>
      <c r="Q272" s="193"/>
      <c r="R272" s="193"/>
      <c r="S272" s="193"/>
      <c r="T272" s="19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88" t="s">
        <v>132</v>
      </c>
      <c r="AU272" s="188" t="s">
        <v>80</v>
      </c>
      <c r="AV272" s="14" t="s">
        <v>130</v>
      </c>
      <c r="AW272" s="14" t="s">
        <v>32</v>
      </c>
      <c r="AX272" s="14" t="s">
        <v>80</v>
      </c>
      <c r="AY272" s="188" t="s">
        <v>122</v>
      </c>
    </row>
    <row r="273" s="2" customFormat="1" ht="16.5" customHeight="1">
      <c r="A273" s="37"/>
      <c r="B273" s="164"/>
      <c r="C273" s="165" t="s">
        <v>501</v>
      </c>
      <c r="D273" s="165" t="s">
        <v>125</v>
      </c>
      <c r="E273" s="166" t="s">
        <v>502</v>
      </c>
      <c r="F273" s="167" t="s">
        <v>503</v>
      </c>
      <c r="G273" s="168" t="s">
        <v>497</v>
      </c>
      <c r="H273" s="169">
        <v>6</v>
      </c>
      <c r="I273" s="170"/>
      <c r="J273" s="171">
        <f>ROUND(I273*H273,2)</f>
        <v>0</v>
      </c>
      <c r="K273" s="167" t="s">
        <v>129</v>
      </c>
      <c r="L273" s="38"/>
      <c r="M273" s="172" t="s">
        <v>1</v>
      </c>
      <c r="N273" s="173" t="s">
        <v>40</v>
      </c>
      <c r="O273" s="76"/>
      <c r="P273" s="174">
        <f>O273*H273</f>
        <v>0</v>
      </c>
      <c r="Q273" s="174">
        <v>0</v>
      </c>
      <c r="R273" s="174">
        <f>Q273*H273</f>
        <v>0</v>
      </c>
      <c r="S273" s="174">
        <v>0</v>
      </c>
      <c r="T273" s="17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76" t="s">
        <v>498</v>
      </c>
      <c r="AT273" s="176" t="s">
        <v>125</v>
      </c>
      <c r="AU273" s="176" t="s">
        <v>80</v>
      </c>
      <c r="AY273" s="18" t="s">
        <v>122</v>
      </c>
      <c r="BE273" s="177">
        <f>IF(N273="základní",J273,0)</f>
        <v>0</v>
      </c>
      <c r="BF273" s="177">
        <f>IF(N273="snížená",J273,0)</f>
        <v>0</v>
      </c>
      <c r="BG273" s="177">
        <f>IF(N273="zákl. přenesená",J273,0)</f>
        <v>0</v>
      </c>
      <c r="BH273" s="177">
        <f>IF(N273="sníž. přenesená",J273,0)</f>
        <v>0</v>
      </c>
      <c r="BI273" s="177">
        <f>IF(N273="nulová",J273,0)</f>
        <v>0</v>
      </c>
      <c r="BJ273" s="18" t="s">
        <v>80</v>
      </c>
      <c r="BK273" s="177">
        <f>ROUND(I273*H273,2)</f>
        <v>0</v>
      </c>
      <c r="BL273" s="18" t="s">
        <v>498</v>
      </c>
      <c r="BM273" s="176" t="s">
        <v>504</v>
      </c>
    </row>
    <row r="274" s="13" customFormat="1">
      <c r="A274" s="13"/>
      <c r="B274" s="178"/>
      <c r="C274" s="13"/>
      <c r="D274" s="179" t="s">
        <v>132</v>
      </c>
      <c r="E274" s="180" t="s">
        <v>1</v>
      </c>
      <c r="F274" s="181" t="s">
        <v>505</v>
      </c>
      <c r="G274" s="13"/>
      <c r="H274" s="182">
        <v>6</v>
      </c>
      <c r="I274" s="183"/>
      <c r="J274" s="13"/>
      <c r="K274" s="13"/>
      <c r="L274" s="178"/>
      <c r="M274" s="184"/>
      <c r="N274" s="185"/>
      <c r="O274" s="185"/>
      <c r="P274" s="185"/>
      <c r="Q274" s="185"/>
      <c r="R274" s="185"/>
      <c r="S274" s="185"/>
      <c r="T274" s="18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0" t="s">
        <v>132</v>
      </c>
      <c r="AU274" s="180" t="s">
        <v>80</v>
      </c>
      <c r="AV274" s="13" t="s">
        <v>82</v>
      </c>
      <c r="AW274" s="13" t="s">
        <v>32</v>
      </c>
      <c r="AX274" s="13" t="s">
        <v>75</v>
      </c>
      <c r="AY274" s="180" t="s">
        <v>122</v>
      </c>
    </row>
    <row r="275" s="14" customFormat="1">
      <c r="A275" s="14"/>
      <c r="B275" s="187"/>
      <c r="C275" s="14"/>
      <c r="D275" s="179" t="s">
        <v>132</v>
      </c>
      <c r="E275" s="188" t="s">
        <v>1</v>
      </c>
      <c r="F275" s="189" t="s">
        <v>134</v>
      </c>
      <c r="G275" s="14"/>
      <c r="H275" s="190">
        <v>6</v>
      </c>
      <c r="I275" s="191"/>
      <c r="J275" s="14"/>
      <c r="K275" s="14"/>
      <c r="L275" s="187"/>
      <c r="M275" s="192"/>
      <c r="N275" s="193"/>
      <c r="O275" s="193"/>
      <c r="P275" s="193"/>
      <c r="Q275" s="193"/>
      <c r="R275" s="193"/>
      <c r="S275" s="193"/>
      <c r="T275" s="19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88" t="s">
        <v>132</v>
      </c>
      <c r="AU275" s="188" t="s">
        <v>80</v>
      </c>
      <c r="AV275" s="14" t="s">
        <v>130</v>
      </c>
      <c r="AW275" s="14" t="s">
        <v>32</v>
      </c>
      <c r="AX275" s="14" t="s">
        <v>80</v>
      </c>
      <c r="AY275" s="188" t="s">
        <v>122</v>
      </c>
    </row>
    <row r="276" s="12" customFormat="1" ht="25.92" customHeight="1">
      <c r="A276" s="12"/>
      <c r="B276" s="151"/>
      <c r="C276" s="12"/>
      <c r="D276" s="152" t="s">
        <v>74</v>
      </c>
      <c r="E276" s="153" t="s">
        <v>506</v>
      </c>
      <c r="F276" s="153" t="s">
        <v>507</v>
      </c>
      <c r="G276" s="12"/>
      <c r="H276" s="12"/>
      <c r="I276" s="154"/>
      <c r="J276" s="155">
        <f>BK276</f>
        <v>0</v>
      </c>
      <c r="K276" s="12"/>
      <c r="L276" s="151"/>
      <c r="M276" s="156"/>
      <c r="N276" s="157"/>
      <c r="O276" s="157"/>
      <c r="P276" s="158">
        <f>P277+P279+P281</f>
        <v>0</v>
      </c>
      <c r="Q276" s="157"/>
      <c r="R276" s="158">
        <f>R277+R279+R281</f>
        <v>0</v>
      </c>
      <c r="S276" s="157"/>
      <c r="T276" s="159">
        <f>T277+T279+T281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52" t="s">
        <v>147</v>
      </c>
      <c r="AT276" s="160" t="s">
        <v>74</v>
      </c>
      <c r="AU276" s="160" t="s">
        <v>75</v>
      </c>
      <c r="AY276" s="152" t="s">
        <v>122</v>
      </c>
      <c r="BK276" s="161">
        <f>BK277+BK279+BK281</f>
        <v>0</v>
      </c>
    </row>
    <row r="277" s="12" customFormat="1" ht="22.8" customHeight="1">
      <c r="A277" s="12"/>
      <c r="B277" s="151"/>
      <c r="C277" s="12"/>
      <c r="D277" s="152" t="s">
        <v>74</v>
      </c>
      <c r="E277" s="162" t="s">
        <v>508</v>
      </c>
      <c r="F277" s="162" t="s">
        <v>509</v>
      </c>
      <c r="G277" s="12"/>
      <c r="H277" s="12"/>
      <c r="I277" s="154"/>
      <c r="J277" s="163">
        <f>BK277</f>
        <v>0</v>
      </c>
      <c r="K277" s="12"/>
      <c r="L277" s="151"/>
      <c r="M277" s="156"/>
      <c r="N277" s="157"/>
      <c r="O277" s="157"/>
      <c r="P277" s="158">
        <f>P278</f>
        <v>0</v>
      </c>
      <c r="Q277" s="157"/>
      <c r="R277" s="158">
        <f>R278</f>
        <v>0</v>
      </c>
      <c r="S277" s="157"/>
      <c r="T277" s="159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52" t="s">
        <v>147</v>
      </c>
      <c r="AT277" s="160" t="s">
        <v>74</v>
      </c>
      <c r="AU277" s="160" t="s">
        <v>80</v>
      </c>
      <c r="AY277" s="152" t="s">
        <v>122</v>
      </c>
      <c r="BK277" s="161">
        <f>BK278</f>
        <v>0</v>
      </c>
    </row>
    <row r="278" s="2" customFormat="1" ht="16.5" customHeight="1">
      <c r="A278" s="37"/>
      <c r="B278" s="164"/>
      <c r="C278" s="165" t="s">
        <v>510</v>
      </c>
      <c r="D278" s="165" t="s">
        <v>125</v>
      </c>
      <c r="E278" s="166" t="s">
        <v>511</v>
      </c>
      <c r="F278" s="167" t="s">
        <v>512</v>
      </c>
      <c r="G278" s="168" t="s">
        <v>194</v>
      </c>
      <c r="H278" s="169">
        <v>1</v>
      </c>
      <c r="I278" s="170"/>
      <c r="J278" s="171">
        <f>ROUND(I278*H278,2)</f>
        <v>0</v>
      </c>
      <c r="K278" s="167" t="s">
        <v>129</v>
      </c>
      <c r="L278" s="38"/>
      <c r="M278" s="172" t="s">
        <v>1</v>
      </c>
      <c r="N278" s="173" t="s">
        <v>40</v>
      </c>
      <c r="O278" s="76"/>
      <c r="P278" s="174">
        <f>O278*H278</f>
        <v>0</v>
      </c>
      <c r="Q278" s="174">
        <v>0</v>
      </c>
      <c r="R278" s="174">
        <f>Q278*H278</f>
        <v>0</v>
      </c>
      <c r="S278" s="174">
        <v>0</v>
      </c>
      <c r="T278" s="17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76" t="s">
        <v>513</v>
      </c>
      <c r="AT278" s="176" t="s">
        <v>125</v>
      </c>
      <c r="AU278" s="176" t="s">
        <v>82</v>
      </c>
      <c r="AY278" s="18" t="s">
        <v>122</v>
      </c>
      <c r="BE278" s="177">
        <f>IF(N278="základní",J278,0)</f>
        <v>0</v>
      </c>
      <c r="BF278" s="177">
        <f>IF(N278="snížená",J278,0)</f>
        <v>0</v>
      </c>
      <c r="BG278" s="177">
        <f>IF(N278="zákl. přenesená",J278,0)</f>
        <v>0</v>
      </c>
      <c r="BH278" s="177">
        <f>IF(N278="sníž. přenesená",J278,0)</f>
        <v>0</v>
      </c>
      <c r="BI278" s="177">
        <f>IF(N278="nulová",J278,0)</f>
        <v>0</v>
      </c>
      <c r="BJ278" s="18" t="s">
        <v>80</v>
      </c>
      <c r="BK278" s="177">
        <f>ROUND(I278*H278,2)</f>
        <v>0</v>
      </c>
      <c r="BL278" s="18" t="s">
        <v>513</v>
      </c>
      <c r="BM278" s="176" t="s">
        <v>514</v>
      </c>
    </row>
    <row r="279" s="12" customFormat="1" ht="22.8" customHeight="1">
      <c r="A279" s="12"/>
      <c r="B279" s="151"/>
      <c r="C279" s="12"/>
      <c r="D279" s="152" t="s">
        <v>74</v>
      </c>
      <c r="E279" s="162" t="s">
        <v>515</v>
      </c>
      <c r="F279" s="162" t="s">
        <v>516</v>
      </c>
      <c r="G279" s="12"/>
      <c r="H279" s="12"/>
      <c r="I279" s="154"/>
      <c r="J279" s="163">
        <f>BK279</f>
        <v>0</v>
      </c>
      <c r="K279" s="12"/>
      <c r="L279" s="151"/>
      <c r="M279" s="156"/>
      <c r="N279" s="157"/>
      <c r="O279" s="157"/>
      <c r="P279" s="158">
        <f>P280</f>
        <v>0</v>
      </c>
      <c r="Q279" s="157"/>
      <c r="R279" s="158">
        <f>R280</f>
        <v>0</v>
      </c>
      <c r="S279" s="157"/>
      <c r="T279" s="159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52" t="s">
        <v>147</v>
      </c>
      <c r="AT279" s="160" t="s">
        <v>74</v>
      </c>
      <c r="AU279" s="160" t="s">
        <v>80</v>
      </c>
      <c r="AY279" s="152" t="s">
        <v>122</v>
      </c>
      <c r="BK279" s="161">
        <f>BK280</f>
        <v>0</v>
      </c>
    </row>
    <row r="280" s="2" customFormat="1" ht="16.5" customHeight="1">
      <c r="A280" s="37"/>
      <c r="B280" s="164"/>
      <c r="C280" s="165" t="s">
        <v>517</v>
      </c>
      <c r="D280" s="165" t="s">
        <v>125</v>
      </c>
      <c r="E280" s="166" t="s">
        <v>518</v>
      </c>
      <c r="F280" s="167" t="s">
        <v>519</v>
      </c>
      <c r="G280" s="168" t="s">
        <v>194</v>
      </c>
      <c r="H280" s="169">
        <v>1</v>
      </c>
      <c r="I280" s="170"/>
      <c r="J280" s="171">
        <f>ROUND(I280*H280,2)</f>
        <v>0</v>
      </c>
      <c r="K280" s="167" t="s">
        <v>129</v>
      </c>
      <c r="L280" s="38"/>
      <c r="M280" s="172" t="s">
        <v>1</v>
      </c>
      <c r="N280" s="173" t="s">
        <v>40</v>
      </c>
      <c r="O280" s="76"/>
      <c r="P280" s="174">
        <f>O280*H280</f>
        <v>0</v>
      </c>
      <c r="Q280" s="174">
        <v>0</v>
      </c>
      <c r="R280" s="174">
        <f>Q280*H280</f>
        <v>0</v>
      </c>
      <c r="S280" s="174">
        <v>0</v>
      </c>
      <c r="T280" s="17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76" t="s">
        <v>513</v>
      </c>
      <c r="AT280" s="176" t="s">
        <v>125</v>
      </c>
      <c r="AU280" s="176" t="s">
        <v>82</v>
      </c>
      <c r="AY280" s="18" t="s">
        <v>122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8" t="s">
        <v>80</v>
      </c>
      <c r="BK280" s="177">
        <f>ROUND(I280*H280,2)</f>
        <v>0</v>
      </c>
      <c r="BL280" s="18" t="s">
        <v>513</v>
      </c>
      <c r="BM280" s="176" t="s">
        <v>520</v>
      </c>
    </row>
    <row r="281" s="12" customFormat="1" ht="22.8" customHeight="1">
      <c r="A281" s="12"/>
      <c r="B281" s="151"/>
      <c r="C281" s="12"/>
      <c r="D281" s="152" t="s">
        <v>74</v>
      </c>
      <c r="E281" s="162" t="s">
        <v>521</v>
      </c>
      <c r="F281" s="162" t="s">
        <v>522</v>
      </c>
      <c r="G281" s="12"/>
      <c r="H281" s="12"/>
      <c r="I281" s="154"/>
      <c r="J281" s="163">
        <f>BK281</f>
        <v>0</v>
      </c>
      <c r="K281" s="12"/>
      <c r="L281" s="151"/>
      <c r="M281" s="156"/>
      <c r="N281" s="157"/>
      <c r="O281" s="157"/>
      <c r="P281" s="158">
        <f>P282</f>
        <v>0</v>
      </c>
      <c r="Q281" s="157"/>
      <c r="R281" s="158">
        <f>R282</f>
        <v>0</v>
      </c>
      <c r="S281" s="157"/>
      <c r="T281" s="159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52" t="s">
        <v>147</v>
      </c>
      <c r="AT281" s="160" t="s">
        <v>74</v>
      </c>
      <c r="AU281" s="160" t="s">
        <v>80</v>
      </c>
      <c r="AY281" s="152" t="s">
        <v>122</v>
      </c>
      <c r="BK281" s="161">
        <f>BK282</f>
        <v>0</v>
      </c>
    </row>
    <row r="282" s="2" customFormat="1" ht="16.5" customHeight="1">
      <c r="A282" s="37"/>
      <c r="B282" s="164"/>
      <c r="C282" s="165" t="s">
        <v>523</v>
      </c>
      <c r="D282" s="165" t="s">
        <v>125</v>
      </c>
      <c r="E282" s="166" t="s">
        <v>524</v>
      </c>
      <c r="F282" s="167" t="s">
        <v>525</v>
      </c>
      <c r="G282" s="168" t="s">
        <v>194</v>
      </c>
      <c r="H282" s="169">
        <v>1</v>
      </c>
      <c r="I282" s="170"/>
      <c r="J282" s="171">
        <f>ROUND(I282*H282,2)</f>
        <v>0</v>
      </c>
      <c r="K282" s="167" t="s">
        <v>129</v>
      </c>
      <c r="L282" s="38"/>
      <c r="M282" s="214" t="s">
        <v>1</v>
      </c>
      <c r="N282" s="215" t="s">
        <v>40</v>
      </c>
      <c r="O282" s="216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76" t="s">
        <v>513</v>
      </c>
      <c r="AT282" s="176" t="s">
        <v>125</v>
      </c>
      <c r="AU282" s="176" t="s">
        <v>82</v>
      </c>
      <c r="AY282" s="18" t="s">
        <v>122</v>
      </c>
      <c r="BE282" s="177">
        <f>IF(N282="základní",J282,0)</f>
        <v>0</v>
      </c>
      <c r="BF282" s="177">
        <f>IF(N282="snížená",J282,0)</f>
        <v>0</v>
      </c>
      <c r="BG282" s="177">
        <f>IF(N282="zákl. přenesená",J282,0)</f>
        <v>0</v>
      </c>
      <c r="BH282" s="177">
        <f>IF(N282="sníž. přenesená",J282,0)</f>
        <v>0</v>
      </c>
      <c r="BI282" s="177">
        <f>IF(N282="nulová",J282,0)</f>
        <v>0</v>
      </c>
      <c r="BJ282" s="18" t="s">
        <v>80</v>
      </c>
      <c r="BK282" s="177">
        <f>ROUND(I282*H282,2)</f>
        <v>0</v>
      </c>
      <c r="BL282" s="18" t="s">
        <v>513</v>
      </c>
      <c r="BM282" s="176" t="s">
        <v>526</v>
      </c>
    </row>
    <row r="283" s="2" customFormat="1" ht="6.96" customHeight="1">
      <c r="A283" s="37"/>
      <c r="B283" s="59"/>
      <c r="C283" s="60"/>
      <c r="D283" s="60"/>
      <c r="E283" s="60"/>
      <c r="F283" s="60"/>
      <c r="G283" s="60"/>
      <c r="H283" s="60"/>
      <c r="I283" s="60"/>
      <c r="J283" s="60"/>
      <c r="K283" s="60"/>
      <c r="L283" s="38"/>
      <c r="M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</row>
  </sheetData>
  <autoFilter ref="C129:K282"/>
  <mergeCells count="6">
    <mergeCell ref="E7:H7"/>
    <mergeCell ref="E16:H16"/>
    <mergeCell ref="E25:H25"/>
    <mergeCell ref="E85:H85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2022-05-09T09:20:51Z</dcterms:created>
  <dcterms:modified xsi:type="dcterms:W3CDTF">2022-05-09T09:20:52Z</dcterms:modified>
</cp:coreProperties>
</file>